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내역!$A$12:$O$670</definedName>
    <definedName name="_xlnm.Print_Area" localSheetId="1">내역!$A$1:$O$731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L15" i="3"/>
  <c r="L14" i="3"/>
  <c r="L13" i="3"/>
  <c r="L12" i="3"/>
  <c r="N665" i="2" l="1"/>
  <c r="N668" i="2"/>
  <c r="N667" i="2"/>
  <c r="N670" i="2"/>
  <c r="N669" i="2"/>
  <c r="N662" i="2"/>
  <c r="N655" i="2" l="1"/>
  <c r="N656" i="2"/>
  <c r="N657" i="2"/>
  <c r="N658" i="2"/>
  <c r="N659" i="2"/>
  <c r="N660" i="2"/>
  <c r="N661" i="2"/>
  <c r="N663" i="2"/>
  <c r="N664" i="2"/>
  <c r="N666" i="2"/>
  <c r="N653" i="2"/>
  <c r="N651" i="2"/>
  <c r="N654" i="2" l="1"/>
  <c r="N650" i="2"/>
  <c r="N652" i="2" l="1"/>
  <c r="N647" i="2" l="1"/>
  <c r="N648" i="2"/>
  <c r="N649" i="2"/>
  <c r="N646" i="2"/>
  <c r="N645" i="2" l="1"/>
  <c r="N644" i="2"/>
  <c r="N643" i="2"/>
  <c r="N642" i="2"/>
  <c r="N641" i="2"/>
  <c r="N632" i="2" l="1"/>
  <c r="N633" i="2"/>
  <c r="N634" i="2"/>
  <c r="N635" i="2"/>
  <c r="N636" i="2"/>
  <c r="N637" i="2"/>
  <c r="N638" i="2"/>
  <c r="N639" i="2"/>
  <c r="N640" i="2"/>
  <c r="N631" i="2"/>
  <c r="N630" i="2"/>
  <c r="K15" i="3" l="1"/>
  <c r="K14" i="3"/>
  <c r="K13" i="3"/>
  <c r="K12" i="3"/>
  <c r="K16" i="3" l="1"/>
  <c r="N627" i="2"/>
  <c r="N628" i="2" l="1"/>
  <c r="N629" i="2"/>
  <c r="N625" i="2"/>
  <c r="N626" i="2" l="1"/>
  <c r="N622" i="2"/>
  <c r="N603" i="2" l="1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3" i="2"/>
  <c r="N624" i="2"/>
  <c r="N602" i="2" l="1"/>
  <c r="N601" i="2" l="1"/>
  <c r="N592" i="2" l="1"/>
  <c r="N600" i="2" l="1"/>
  <c r="N599" i="2"/>
  <c r="N598" i="2"/>
  <c r="N597" i="2"/>
  <c r="N596" i="2"/>
  <c r="N595" i="2"/>
  <c r="N594" i="2"/>
  <c r="N593" i="2"/>
  <c r="N591" i="2"/>
  <c r="N590" i="2"/>
  <c r="N589" i="2"/>
  <c r="N588" i="2"/>
  <c r="N587" i="2"/>
  <c r="N586" i="2"/>
  <c r="N585" i="2"/>
  <c r="N584" i="2"/>
  <c r="N583" i="2"/>
  <c r="N582" i="2"/>
  <c r="N579" i="2"/>
  <c r="N581" i="2"/>
  <c r="J15" i="3" l="1"/>
  <c r="J14" i="3"/>
  <c r="J13" i="3"/>
  <c r="J12" i="3"/>
  <c r="J16" i="3" l="1"/>
  <c r="N574" i="2"/>
  <c r="N578" i="2" l="1"/>
  <c r="N576" i="2"/>
  <c r="N568" i="2" l="1"/>
  <c r="N575" i="2" l="1"/>
  <c r="N577" i="2"/>
  <c r="N580" i="2"/>
  <c r="N570" i="2"/>
  <c r="N571" i="2"/>
  <c r="N572" i="2"/>
  <c r="N573" i="2"/>
  <c r="N566" i="2"/>
  <c r="N567" i="2"/>
  <c r="N565" i="2"/>
  <c r="N569" i="2" l="1"/>
  <c r="N533" i="2" l="1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I15" i="3" l="1"/>
  <c r="I14" i="3"/>
  <c r="I13" i="3"/>
  <c r="I12" i="3"/>
  <c r="I16" i="3" l="1"/>
  <c r="N529" i="2"/>
  <c r="N530" i="2"/>
  <c r="N531" i="2"/>
  <c r="N532" i="2"/>
  <c r="N528" i="2" l="1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5" i="3" l="1"/>
  <c r="H14" i="3"/>
  <c r="H13" i="3"/>
  <c r="H12" i="3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O15" i="3" s="1"/>
  <c r="C14" i="3"/>
  <c r="O14" i="3" s="1"/>
  <c r="C13" i="3"/>
  <c r="O13" i="3" s="1"/>
  <c r="C12" i="3"/>
  <c r="O12" i="3" s="1"/>
  <c r="O7" i="3"/>
  <c r="O6" i="3"/>
  <c r="G8" i="3"/>
  <c r="G7" i="3"/>
  <c r="G6" i="3"/>
  <c r="G5" i="3"/>
  <c r="C9" i="3"/>
  <c r="C8" i="3"/>
  <c r="C7" i="3"/>
  <c r="C6" i="3"/>
  <c r="C5" i="3"/>
  <c r="O16" i="3" l="1"/>
  <c r="F5" i="2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<sst xmlns="http://schemas.openxmlformats.org/spreadsheetml/2006/main" count="6686" uniqueCount="2468">
  <si>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</si>
  <si>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</si>
  <si>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</si>
  <si>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</si>
  <si>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</si>
  <si>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</si>
  <si>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</si>
  <si>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</si>
  <si>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</si>
  <si>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</si>
  <si>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</si>
  <si>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</si>
  <si>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</si>
  <si>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</si>
  <si>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</si>
  <si>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</si>
  <si>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</si>
  <si>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</si>
  <si>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</si>
  <si>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</si>
  <si>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</si>
  <si>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</si>
  <si>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</si>
  <si>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</si>
  <si>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</si>
  <si>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</si>
  <si>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</si>
  <si>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</si>
  <si>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</si>
  <si>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</si>
  <si>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</si>
  <si>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</si>
  <si>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</si>
  <si>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</si>
  <si>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</si>
  <si>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</si>
  <si>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</si>
  <si>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</si>
  <si>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</si>
  <si>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</si>
  <si>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</si>
  <si>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</si>
  <si>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</si>
  <si>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</si>
  <si>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</si>
  <si>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</si>
  <si>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</si>
  <si>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</si>
  <si>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</si>
  <si>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</si>
  <si>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</si>
  <si>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</si>
  <si>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</si>
  <si>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</si>
  <si>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</si>
  <si>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</si>
  <si>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</si>
  <si>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</si>
  <si>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</si>
  <si>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</si>
  <si>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</si>
  <si>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</si>
  <si>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</si>
  <si>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</si>
  <si>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</si>
  <si>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</si>
  <si>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</si>
  <si>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</si>
  <si>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</si>
  <si>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</si>
  <si>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</si>
  <si>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</si>
  <si>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</si>
  <si>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</si>
  <si>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</si>
  <si>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</si>
  <si>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</si>
  <si>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</si>
  <si>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</si>
  <si>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</si>
  <si>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</si>
  <si>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</si>
  <si>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</si>
  <si>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</si>
  <si>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</si>
  <si>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</si>
  <si>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</si>
  <si>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</si>
  <si>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</si>
  <si>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</si>
  <si>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</si>
  <si>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</si>
  <si>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</si>
  <si>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</si>
  <si>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</si>
  <si>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</si>
  <si>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</si>
  <si>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</si>
  <si>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</si>
  <si>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</si>
  <si>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</si>
  <si>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</si>
  <si>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</si>
  <si>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</si>
  <si>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</si>
  <si>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</si>
  <si>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</si>
  <si>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</si>
  <si>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</si>
  <si>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</si>
  <si>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</si>
  <si>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</si>
  <si>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</si>
  <si>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</si>
  <si>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</si>
  <si>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</si>
  <si>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</si>
  <si>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</si>
  <si>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</si>
  <si>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</si>
  <si>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</si>
  <si>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</si>
  <si>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</si>
  <si>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</si>
  <si>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</si>
  <si>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</si>
  <si>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</si>
  <si>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</si>
  <si>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</si>
  <si>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</si>
  <si>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</si>
  <si>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</si>
  <si>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</si>
  <si>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</si>
  <si>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</si>
  <si>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</si>
  <si>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</si>
  <si>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</si>
  <si>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</si>
  <si>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</si>
  <si>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</si>
  <si>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</si>
  <si>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</si>
  <si>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</si>
  <si>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</si>
  <si>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</si>
  <si>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</si>
  <si>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</si>
  <si>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</si>
  <si>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</si>
  <si>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</si>
  <si>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</si>
  <si>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</si>
  <si>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</si>
  <si>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</si>
  <si>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</si>
  <si>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</si>
  <si>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</si>
  <si>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</si>
  <si>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</si>
  <si>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</si>
  <si>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</si>
  <si>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</si>
  <si>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</si>
  <si>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</si>
  <si>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</si>
  <si>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</si>
  <si>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</si>
  <si>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</si>
  <si>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</si>
  <si>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</si>
  <si>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</si>
  <si>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</si>
  <si>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</si>
  <si>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</si>
  <si>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</si>
  <si>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</si>
  <si>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</si>
  <si>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</si>
  <si>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</si>
  <si>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</si>
  <si>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</si>
  <si>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</si>
  <si>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</si>
  <si>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</si>
  <si>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</si>
  <si>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</si>
  <si>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</si>
  <si>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</si>
  <si>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</si>
  <si>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</si>
  <si>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</si>
  <si>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</si>
  <si>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</si>
  <si>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</si>
  <si>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</si>
  <si>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</si>
  <si>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</si>
  <si>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</si>
  <si>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</si>
  <si>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</si>
  <si>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</si>
  <si>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</si>
  <si>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</si>
  <si>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</si>
  <si>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</si>
  <si>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</si>
  <si>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</si>
  <si>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</si>
  <si>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</si>
  <si>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</si>
  <si>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</si>
  <si>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</si>
  <si>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</si>
  <si>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</si>
  <si>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</si>
  <si>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</si>
  <si>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</si>
  <si>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</si>
  <si>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</si>
  <si>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</si>
  <si>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</si>
  <si>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</si>
  <si>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</si>
  <si>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</si>
  <si>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</si>
  <si>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</si>
  <si>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</si>
  <si>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</si>
  <si>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</si>
  <si>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</si>
  <si>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</si>
  <si>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</si>
  <si>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</si>
  <si>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</si>
  <si>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</si>
  <si>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</si>
  <si>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</si>
  <si>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</si>
  <si>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</si>
  <si>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</si>
  <si>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</si>
  <si>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</si>
  <si>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</si>
  <si>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</si>
  <si>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</si>
  <si>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</si>
  <si>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</si>
  <si>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</si>
  <si>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</si>
  <si>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</si>
  <si>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</si>
  <si>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</si>
  <si>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</si>
  <si>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</si>
  <si>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</si>
  <si>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</si>
  <si>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</si>
  <si>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</si>
  <si>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</si>
  <si>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</si>
  <si>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</si>
  <si>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</si>
  <si>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</si>
  <si>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</si>
  <si>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</si>
  <si>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</si>
  <si>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</si>
  <si>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</si>
  <si>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</si>
  <si>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</si>
  <si>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</si>
  <si>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</si>
  <si>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</si>
  <si>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</si>
  <si>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</si>
  <si>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</si>
  <si>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</si>
  <si>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</si>
  <si>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</si>
  <si>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</si>
  <si>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</si>
  <si>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</si>
  <si>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</si>
  <si>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</si>
  <si>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</si>
  <si>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</si>
  <si>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</si>
  <si>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</si>
  <si>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</si>
  <si>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</si>
  <si>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</si>
  <si>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</si>
  <si>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</si>
  <si>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</si>
  <si>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</si>
  <si>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</si>
  <si>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</si>
  <si>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</si>
  <si>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</si>
  <si>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</si>
  <si>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</si>
  <si>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</si>
  <si>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</si>
  <si>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</si>
  <si>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</si>
  <si>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</si>
  <si>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</si>
  <si>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</si>
  <si>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</si>
  <si>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</si>
  <si>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</si>
  <si>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</si>
  <si>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</si>
  <si>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</si>
  <si>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</si>
  <si>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</si>
  <si>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</si>
  <si>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</si>
  <si>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</si>
  <si>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</si>
  <si>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</si>
  <si>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</si>
  <si>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</si>
  <si>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</si>
  <si>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</si>
  <si>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</si>
  <si>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</si>
  <si>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</si>
  <si>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</si>
  <si>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</si>
  <si>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</si>
  <si>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</si>
  <si>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</si>
  <si>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</si>
  <si>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</si>
  <si>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</si>
  <si>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</si>
  <si>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</si>
  <si>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</si>
  <si>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</si>
  <si>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</si>
  <si>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</si>
  <si>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</si>
  <si>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</si>
  <si>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</si>
  <si>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</si>
  <si>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</si>
  <si>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</si>
  <si>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</si>
  <si>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</si>
  <si>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</si>
  <si>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</si>
  <si>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</si>
  <si>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</si>
  <si>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</si>
  <si>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</si>
  <si>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</si>
  <si>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</si>
  <si>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</si>
  <si>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</si>
  <si>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</si>
  <si>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</si>
  <si>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</si>
  <si>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</si>
  <si>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</si>
  <si>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</si>
  <si>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</si>
  <si>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</si>
  <si>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</si>
  <si>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</si>
  <si>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</si>
  <si>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</si>
  <si>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</si>
  <si>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</si>
  <si>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</si>
  <si>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</si>
  <si>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</si>
  <si>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</si>
  <si>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</si>
  <si>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</si>
  <si>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</si>
  <si>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</si>
  <si>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</si>
  <si>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</si>
  <si>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</si>
  <si>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</si>
  <si>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</si>
  <si>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</si>
  <si>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</si>
  <si>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</si>
  <si>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</si>
  <si>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</si>
  <si>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</si>
  <si>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</si>
  <si>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</si>
  <si>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</si>
  <si>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</si>
  <si>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</si>
  <si>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</si>
  <si>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</si>
  <si>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</si>
  <si>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</si>
  <si>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</si>
  <si>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</si>
  <si>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</si>
  <si>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</si>
  <si>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</si>
  <si>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</si>
  <si>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</si>
  <si>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</si>
  <si>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</si>
  <si>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</si>
  <si>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</si>
  <si>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</si>
  <si>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</si>
  <si>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</si>
  <si>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</si>
  <si>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</si>
  <si>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</si>
  <si>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</si>
  <si>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</si>
  <si>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</si>
  <si>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</si>
  <si>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</si>
  <si>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</si>
  <si>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</si>
  <si>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</si>
  <si>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</si>
  <si>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</si>
  <si>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</si>
  <si>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</si>
  <si>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</si>
  <si>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</si>
  <si>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</si>
  <si>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</si>
  <si>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</si>
  <si>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</si>
  <si>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</si>
  <si>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</si>
  <si>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</si>
  <si>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</si>
  <si>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</si>
  <si>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</si>
  <si>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</si>
  <si>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</si>
  <si>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</si>
  <si>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</si>
  <si>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</si>
  <si>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</si>
  <si>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</si>
  <si>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</si>
  <si>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</si>
  <si>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</si>
  <si>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</si>
  <si>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</si>
  <si>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</si>
  <si>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</si>
  <si>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</si>
  <si>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</si>
  <si>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</si>
  <si>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</si>
  <si>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</si>
  <si>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</si>
  <si>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</si>
  <si>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</si>
  <si>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</si>
  <si>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</si>
  <si>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</si>
  <si>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</si>
  <si>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</si>
  <si>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</si>
  <si>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</si>
  <si>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</si>
  <si>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</si>
  <si>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</si>
  <si>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</si>
  <si>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</si>
  <si>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</si>
  <si>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</si>
  <si>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</si>
  <si>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</si>
  <si>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</si>
  <si>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</si>
  <si>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</si>
  <si>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</si>
  <si>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</si>
  <si>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</si>
  <si>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</si>
  <si>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</si>
  <si>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</si>
  <si>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</si>
  <si>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</si>
  <si>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</si>
  <si>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</si>
  <si>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</si>
  <si>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</si>
  <si>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</si>
  <si>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</si>
  <si>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</si>
  <si>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</si>
  <si>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</si>
  <si>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</si>
  <si>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</si>
  <si>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</si>
  <si>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</si>
  <si>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</si>
  <si>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</si>
  <si>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</si>
  <si>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</si>
  <si>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</si>
  <si>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</si>
  <si>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</si>
  <si>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</si>
  <si>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</si>
  <si>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</si>
  <si>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</si>
  <si>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</si>
  <si>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</si>
  <si>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</si>
  <si>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</si>
  <si>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</si>
  <si>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</si>
  <si>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</si>
  <si>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</si>
  <si>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</si>
  <si>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</si>
  <si>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</si>
  <si>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</si>
  <si>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</si>
  <si>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</si>
  <si>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</si>
  <si>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</si>
  <si>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</si>
  <si>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</si>
  <si>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</si>
  <si>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</si>
  <si>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</si>
  <si>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</si>
  <si>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</si>
  <si>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</si>
  <si>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</si>
  <si>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</si>
  <si>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</si>
  <si>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</si>
  <si>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</si>
  <si>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</si>
  <si>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</si>
  <si>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</si>
  <si>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</si>
  <si>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</si>
  <si>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</si>
  <si>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</si>
  <si>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</si>
  <si>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</si>
  <si>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</si>
  <si>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</si>
  <si>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</si>
  <si>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</si>
  <si>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</si>
  <si>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</si>
  <si>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</si>
  <si>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</si>
  <si>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</si>
  <si>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</si>
  <si>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</si>
  <si>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</si>
  <si>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</si>
  <si>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</si>
  <si>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</si>
  <si>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</si>
  <si>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</si>
  <si>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</si>
  <si>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</si>
  <si>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</si>
  <si>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</si>
  <si>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</si>
  <si>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</si>
  <si>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</si>
  <si>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</si>
  <si>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</si>
  <si>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</si>
  <si>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</si>
  <si>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</si>
  <si>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</si>
  <si>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</si>
  <si>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</si>
  <si>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</si>
  <si>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</si>
  <si>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</si>
  <si>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</si>
  <si>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</si>
  <si>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</si>
  <si>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</si>
  <si>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</si>
  <si>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</si>
  <si>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</si>
  <si>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</si>
  <si>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</si>
  <si>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</si>
  <si>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</si>
  <si>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</si>
  <si>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</si>
  <si>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</si>
  <si>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</si>
  <si>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</si>
  <si>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</si>
  <si>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</si>
  <si>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</si>
  <si>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</si>
  <si>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</si>
  <si>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</si>
  <si>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</si>
  <si>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</si>
  <si>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</si>
  <si>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</si>
  <si>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</si>
  <si>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</si>
  <si>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</si>
  <si>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</si>
  <si>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</si>
  <si>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</si>
  <si>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</si>
  <si>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</si>
  <si>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</si>
  <si>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</si>
  <si>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</si>
  <si>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</si>
  <si>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</si>
  <si>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</si>
  <si>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</si>
  <si>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</si>
  <si>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</si>
  <si>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</si>
  <si>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</si>
  <si>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</si>
  <si>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</si>
  <si>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</si>
  <si>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</si>
  <si>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</si>
  <si>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</si>
  <si>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</si>
  <si>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</si>
  <si>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</si>
  <si>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</si>
  <si>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</si>
  <si>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</si>
  <si>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</si>
  <si>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</si>
  <si>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</si>
  <si>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</si>
  <si>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</si>
  <si>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</si>
  <si>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</si>
  <si>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</si>
  <si>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</si>
  <si>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</si>
  <si>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</si>
  <si>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</si>
  <si>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</si>
  <si>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</si>
  <si>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</si>
  <si>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</si>
  <si>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</si>
  <si>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</si>
  <si>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</si>
  <si>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</si>
  <si>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</si>
  <si>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</si>
  <si>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</si>
  <si>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</si>
  <si>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</si>
  <si>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</si>
  <si>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</si>
  <si>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</si>
  <si>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</si>
  <si>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</si>
  <si>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</si>
  <si>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</si>
  <si>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</si>
  <si>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</si>
  <si>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</si>
  <si>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</si>
  <si>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</si>
  <si>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</si>
  <si>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</si>
  <si>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</si>
  <si>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</si>
  <si>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</si>
  <si>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</si>
  <si>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</si>
  <si>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</si>
  <si>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</si>
  <si>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</si>
  <si>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</si>
  <si>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</si>
  <si>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</si>
  <si>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</si>
  <si>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</si>
  <si>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</si>
  <si>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</si>
  <si>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</si>
  <si>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</si>
  <si>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</si>
  <si>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</si>
  <si>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</si>
  <si>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</si>
  <si>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</si>
  <si>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</si>
  <si>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</si>
  <si>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</si>
  <si>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</si>
  <si>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</si>
  <si>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</si>
  <si>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</si>
  <si>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</si>
  <si>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</si>
  <si>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</si>
  <si>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</si>
  <si>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</si>
  <si>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</si>
  <si>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</si>
  <si>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</si>
  <si>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</si>
  <si>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</si>
  <si>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</si>
  <si>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</si>
  <si>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</si>
  <si>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</si>
  <si>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</si>
  <si>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</si>
  <si>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</si>
  <si>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</si>
  <si>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</si>
  <si>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</si>
  <si>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</si>
  <si>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</si>
  <si>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</si>
  <si>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</si>
  <si>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</si>
  <si>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</si>
  <si>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</si>
  <si>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</si>
  <si>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</si>
  <si>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</si>
  <si>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</si>
  <si>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</si>
  <si>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</si>
  <si>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</si>
  <si>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</si>
  <si>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</si>
  <si>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</si>
  <si>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</si>
  <si>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</si>
  <si>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</si>
  <si>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</si>
  <si>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</si>
  <si>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</si>
  <si>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</si>
  <si>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</si>
  <si>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</si>
  <si>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</si>
  <si>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</si>
  <si>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</si>
  <si>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</si>
  <si>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</si>
  <si>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</si>
  <si>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</si>
  <si>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</si>
  <si>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</si>
  <si>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</si>
  <si>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</si>
  <si>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</si>
  <si>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</si>
  <si>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</si>
  <si>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</si>
  <si>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</si>
  <si>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</si>
  <si>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</si>
  <si>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</si>
  <si>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</si>
  <si>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</si>
  <si>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</si>
  <si>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</si>
  <si>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</si>
  <si>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</si>
  <si>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</si>
  <si>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</si>
  <si>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</si>
  <si>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</si>
  <si>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</si>
  <si>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</si>
  <si>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</si>
  <si>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</si>
  <si>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</si>
  <si>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</si>
  <si>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</si>
  <si>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</si>
  <si>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</si>
  <si>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</si>
  <si>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</si>
  <si>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</si>
  <si>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</si>
  <si>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</si>
  <si>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</si>
  <si>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</si>
  <si>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</si>
  <si>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</si>
  <si>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</si>
  <si>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</si>
  <si>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</si>
  <si>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</si>
  <si>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</si>
  <si>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</si>
  <si>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</si>
  <si>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</si>
  <si>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</si>
  <si>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</si>
  <si>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</si>
  <si>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</si>
  <si>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</si>
  <si>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</si>
  <si>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</si>
  <si>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</si>
  <si>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</si>
  <si>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</si>
  <si>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</si>
  <si>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</si>
  <si>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</si>
  <si>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</si>
  <si>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</si>
  <si>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</si>
  <si>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</si>
  <si>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</si>
  <si>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</si>
  <si>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</si>
  <si>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</si>
  <si>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</si>
  <si>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</si>
  <si>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</si>
  <si>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</si>
  <si>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</si>
  <si>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</si>
  <si>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</si>
  <si>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</si>
  <si>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</si>
  <si>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</si>
  <si>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</si>
  <si>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</si>
  <si>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</si>
  <si>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</si>
  <si>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</si>
  <si>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</si>
  <si>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</si>
  <si>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</si>
  <si>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</si>
  <si>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</si>
  <si>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</si>
  <si>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</si>
  <si>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</si>
  <si>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</si>
  <si>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</si>
  <si>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</si>
  <si>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</si>
  <si>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</si>
  <si>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</si>
  <si>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</si>
  <si>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</si>
  <si>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</si>
  <si>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</si>
  <si>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</si>
  <si>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</si>
  <si>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</si>
  <si>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</si>
  <si>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</si>
  <si>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</si>
  <si>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</si>
  <si>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</si>
  <si>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</si>
  <si>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</si>
  <si>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</si>
  <si>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</si>
  <si>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</si>
  <si>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</si>
  <si>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</si>
  <si>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</si>
  <si>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</si>
  <si>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</si>
  <si>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</si>
  <si>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</si>
  <si>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</si>
  <si>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</si>
  <si>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</si>
  <si>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</si>
  <si>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</si>
  <si>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</si>
  <si>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</si>
  <si>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</si>
  <si>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</si>
  <si>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</si>
  <si>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</si>
  <si>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</si>
  <si>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</si>
  <si>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</si>
  <si>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</si>
  <si>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</si>
  <si>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</si>
  <si>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</si>
  <si>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</si>
  <si>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</si>
  <si>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</si>
  <si>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</si>
  <si>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</si>
  <si>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</si>
  <si>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</si>
  <si>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</si>
  <si>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</si>
  <si>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</si>
  <si>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</si>
  <si>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</si>
  <si>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</si>
  <si>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</si>
  <si>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</si>
  <si>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</si>
  <si>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</si>
  <si>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</si>
  <si>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</si>
  <si>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</si>
  <si>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</si>
  <si>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</si>
  <si>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</si>
  <si>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</si>
  <si>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</si>
  <si>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</si>
  <si>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</si>
  <si>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</si>
  <si>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</si>
  <si>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</si>
  <si>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</si>
  <si>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</si>
  <si>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</si>
  <si>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</si>
  <si>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</si>
  <si>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</si>
  <si>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</si>
  <si>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</si>
  <si>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</si>
  <si>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</si>
  <si>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</si>
  <si>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</si>
  <si>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</si>
  <si>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</si>
  <si>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</si>
  <si>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</si>
  <si>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</si>
  <si>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</si>
  <si>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</si>
  <si>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</si>
  <si>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</si>
  <si>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</si>
  <si>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</si>
  <si>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</si>
  <si>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</si>
  <si>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</si>
  <si>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</si>
  <si>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</si>
  <si>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</si>
  <si>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</si>
  <si>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</si>
  <si>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</si>
  <si>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</si>
  <si>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</si>
  <si>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</si>
  <si>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</si>
  <si>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</si>
  <si>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</si>
  <si>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</si>
  <si>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</si>
  <si>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</si>
  <si>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</si>
  <si>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</si>
  <si>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</si>
  <si>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</si>
  <si>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</si>
  <si>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</si>
  <si>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</si>
  <si>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</si>
  <si>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</si>
  <si>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</si>
  <si>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</si>
  <si>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</si>
  <si>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</si>
  <si>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</si>
  <si>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</si>
  <si>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</si>
  <si>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</si>
  <si>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</si>
  <si>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</si>
  <si>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</si>
  <si>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</si>
  <si>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</si>
  <si>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</si>
  <si>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</si>
  <si>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</si>
  <si>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</si>
  <si>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</si>
  <si>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</si>
  <si>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</si>
  <si>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</si>
  <si>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</si>
  <si>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</si>
  <si>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</si>
  <si>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</si>
  <si>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</si>
  <si>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</si>
  <si>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</si>
  <si>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</si>
  <si>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</si>
  <si>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</si>
  <si>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</si>
  <si>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</si>
  <si>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</si>
  <si>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</si>
  <si>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</si>
  <si>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</si>
  <si>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</si>
  <si>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</si>
  <si>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</si>
  <si>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</si>
  <si>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</si>
  <si>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</si>
  <si>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</si>
  <si>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</si>
  <si>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</si>
  <si>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</si>
  <si>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</si>
  <si>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</si>
  <si>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</si>
  <si>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</si>
  <si>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</si>
  <si>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</si>
  <si>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</si>
  <si>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</si>
  <si>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</si>
  <si>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</si>
  <si>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</si>
  <si>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</si>
  <si>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</si>
  <si>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</si>
  <si>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</si>
  <si>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</si>
  <si>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</si>
  <si>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</si>
  <si>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</si>
  <si>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</si>
  <si>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</si>
  <si>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</si>
  <si>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</si>
  <si>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</si>
  <si>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</si>
  <si>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</si>
  <si>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</si>
  <si>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</si>
  <si>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</si>
  <si>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</si>
  <si>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</si>
  <si>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</si>
  <si>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</si>
  <si>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</si>
  <si>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</si>
  <si>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</si>
  <si>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</si>
  <si>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</si>
  <si>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</si>
  <si>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</si>
  <si>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</si>
  <si>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</si>
  <si>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</si>
  <si>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</si>
  <si>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</si>
  <si>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</si>
  <si>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</si>
  <si>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</si>
  <si>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</si>
  <si>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</si>
  <si>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</si>
  <si>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</si>
  <si>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</si>
  <si>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</si>
  <si>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</si>
  <si>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</si>
  <si>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</si>
  <si>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</si>
  <si>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</si>
  <si>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</si>
  <si>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</si>
  <si>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</si>
  <si>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</si>
  <si>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</si>
  <si>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</si>
  <si>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</si>
  <si>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</si>
  <si>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</si>
  <si>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</si>
  <si>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</si>
  <si>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</si>
  <si>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</si>
  <si>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</si>
  <si>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</si>
  <si>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</si>
  <si>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</si>
  <si>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</si>
  <si>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</si>
  <si>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</si>
  <si>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</si>
  <si>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</si>
  <si>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</si>
  <si>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</si>
  <si>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</si>
  <si>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</si>
  <si>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</si>
  <si>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</si>
  <si>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</si>
  <si>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</si>
  <si>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</si>
  <si>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</si>
  <si>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</si>
  <si>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</si>
  <si>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</si>
  <si>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</si>
  <si>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</si>
  <si>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</si>
  <si>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</si>
  <si>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</si>
  <si>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</si>
  <si>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</si>
  <si>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</si>
  <si>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</si>
  <si>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</si>
  <si>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</si>
  <si>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</si>
  <si>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</si>
  <si>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</si>
  <si>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</si>
  <si>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</si>
  <si>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</si>
  <si>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</si>
  <si>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</si>
  <si>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</si>
  <si>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</si>
  <si>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</si>
  <si>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</si>
  <si>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</si>
  <si>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</si>
  <si>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</si>
  <si>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</si>
  <si>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</si>
  <si>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</si>
  <si>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</si>
  <si>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</si>
  <si>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</si>
  <si>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</si>
  <si>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</si>
  <si>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</si>
  <si>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</si>
  <si>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</si>
  <si>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</si>
  <si>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</si>
  <si>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</si>
  <si>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</si>
  <si>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</si>
  <si>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</si>
  <si>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</si>
  <si>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</si>
  <si>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</si>
  <si>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</si>
  <si>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</si>
  <si>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</si>
  <si>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</si>
  <si>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</si>
  <si>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</si>
  <si>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</si>
  <si>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</si>
  <si>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</si>
  <si>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</si>
  <si>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</si>
  <si>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</si>
  <si>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</si>
  <si>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</si>
  <si>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</si>
  <si>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</si>
  <si>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</si>
  <si>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</si>
  <si>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</si>
  <si>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</si>
  <si>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</si>
  <si>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</si>
  <si>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</si>
  <si>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</si>
  <si>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</si>
  <si>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</si>
  <si>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</si>
  <si>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</si>
  <si>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</si>
  <si>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</si>
  <si>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</si>
  <si>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</si>
  <si>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</si>
  <si>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</si>
  <si>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</si>
  <si>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</si>
  <si>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</si>
  <si>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</si>
  <si>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</si>
  <si>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</si>
  <si>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</si>
  <si>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</si>
  <si>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</si>
  <si>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</si>
  <si>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</si>
  <si>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</si>
  <si>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</si>
  <si>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</si>
  <si>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</si>
  <si>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</si>
  <si>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</si>
  <si>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</si>
  <si>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</si>
  <si>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</si>
  <si>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</si>
  <si>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</si>
  <si>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</si>
  <si>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</si>
  <si>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</si>
  <si>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</si>
  <si>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</si>
  <si>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</si>
  <si>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</si>
  <si>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</si>
  <si>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</si>
  <si>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</si>
  <si>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</si>
  <si>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</si>
  <si>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</si>
  <si>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</si>
  <si>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</si>
  <si>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</si>
  <si>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</si>
  <si>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</si>
  <si>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</si>
  <si>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</si>
  <si>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</si>
  <si>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</si>
  <si>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</si>
  <si>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</si>
  <si>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</si>
  <si>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</si>
  <si>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</si>
  <si>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</si>
  <si>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</si>
  <si>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</si>
  <si>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</si>
  <si>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</si>
  <si>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</si>
  <si>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</si>
  <si>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</si>
  <si>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</si>
  <si>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</si>
  <si>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</si>
  <si>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</si>
  <si>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</si>
  <si>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</si>
  <si>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</si>
  <si>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</si>
  <si>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</si>
  <si>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</si>
  <si>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</si>
  <si>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</si>
  <si>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</si>
  <si>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</si>
  <si>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</si>
  <si>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</si>
  <si>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</si>
  <si>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</si>
  <si>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</si>
  <si>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</si>
  <si>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</si>
  <si>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</si>
  <si>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</si>
  <si>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</si>
  <si>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</si>
  <si>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</si>
  <si>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</si>
  <si>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</si>
  <si>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</si>
  <si>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</si>
  <si>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</si>
  <si>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</si>
  <si>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</si>
  <si>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</si>
  <si>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</si>
  <si>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</si>
  <si>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</si>
  <si>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</si>
  <si>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</si>
  <si>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</si>
  <si>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</si>
  <si>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</si>
  <si>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</si>
  <si>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</si>
  <si>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</si>
  <si>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</si>
  <si>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</si>
  <si>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</si>
  <si>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</si>
  <si>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</si>
  <si>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</si>
  <si>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</si>
  <si>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</si>
  <si>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</si>
  <si>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</si>
  <si>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</si>
  <si>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</si>
  <si>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</si>
  <si>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</si>
  <si>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</si>
  <si>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</si>
  <si>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</si>
  <si>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</si>
  <si>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</si>
  <si>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</si>
  <si>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</si>
  <si>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</si>
  <si>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</si>
  <si>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</si>
  <si>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</si>
  <si>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</si>
  <si>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</si>
  <si>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</si>
  <si>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</si>
  <si>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</si>
  <si>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</si>
  <si>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</si>
  <si>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</si>
  <si>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</si>
  <si>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</si>
  <si>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</si>
  <si>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</si>
  <si>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</si>
  <si>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</si>
  <si>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</si>
  <si>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</si>
  <si>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</si>
  <si>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</si>
  <si>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</si>
  <si>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</si>
  <si>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</si>
  <si>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</si>
  <si>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</si>
  <si>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</si>
  <si>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</si>
  <si>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</si>
  <si>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</si>
  <si>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</si>
  <si>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</si>
  <si>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</si>
  <si>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</si>
  <si>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</si>
  <si>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</si>
  <si>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</si>
  <si>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</si>
  <si>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</si>
  <si>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</si>
  <si>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</si>
  <si>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</si>
  <si>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</si>
  <si>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</si>
  <si>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</si>
  <si>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</si>
  <si>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</si>
  <si>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</si>
  <si>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</si>
  <si>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</si>
  <si>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</si>
  <si>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</si>
  <si>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</si>
  <si>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</si>
  <si>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</si>
  <si>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</si>
  <si>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</si>
  <si>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</si>
  <si>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</si>
  <si>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</si>
  <si>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</si>
  <si>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</si>
  <si>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</si>
  <si>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</si>
  <si>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</si>
  <si>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</si>
  <si>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</si>
  <si>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</si>
  <si>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</si>
  <si>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</si>
  <si>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</si>
  <si>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</si>
  <si>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</si>
  <si>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</si>
  <si>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</si>
  <si>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</si>
  <si>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</si>
  <si>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</si>
  <si>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</si>
  <si>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</si>
  <si>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</si>
  <si>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</si>
  <si>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</si>
  <si>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</si>
  <si>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</si>
  <si>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</si>
  <si>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</si>
  <si>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</si>
  <si>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</si>
  <si>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</si>
  <si>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</si>
  <si>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</si>
  <si>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</si>
  <si>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</si>
  <si>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</si>
  <si>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</si>
  <si>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</si>
  <si>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</si>
  <si>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</si>
  <si>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</si>
  <si>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</si>
  <si>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</si>
  <si>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</si>
  <si>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</si>
  <si>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</si>
  <si>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</si>
  <si>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</si>
  <si>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</si>
  <si>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</si>
  <si>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</si>
  <si>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</si>
  <si>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</si>
  <si>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</si>
  <si>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</si>
  <si>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</si>
  <si>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</si>
  <si>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</si>
  <si>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</si>
  <si>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</si>
  <si>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</si>
  <si>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</si>
  <si>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</si>
  <si>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</si>
  <si>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</si>
  <si>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</si>
  <si>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</si>
  <si>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</si>
  <si>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</si>
  <si>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</si>
  <si>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</si>
  <si>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</si>
  <si>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</si>
  <si>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</si>
  <si>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</si>
  <si>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</si>
  <si>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</si>
  <si>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</si>
  <si>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</si>
  <si>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</si>
  <si>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</si>
  <si>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</si>
  <si>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</si>
  <si>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</si>
  <si>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</si>
  <si>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</si>
  <si>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</si>
  <si>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</si>
  <si>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</si>
  <si>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</si>
  <si>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</si>
  <si>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</si>
  <si>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</si>
  <si>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</si>
  <si>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</si>
  <si>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</si>
  <si>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</si>
  <si>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</si>
  <si>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</si>
  <si>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</si>
  <si>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</si>
  <si>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</si>
  <si>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</si>
  <si>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</si>
  <si>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</si>
  <si>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</si>
  <si>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</si>
  <si>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</si>
  <si>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</si>
  <si>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</si>
  <si>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</si>
  <si>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</si>
  <si>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</si>
  <si>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</si>
  <si>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</si>
  <si>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</si>
  <si>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</si>
  <si>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</si>
  <si>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</si>
  <si>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</si>
  <si>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</si>
  <si>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</si>
  <si>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</si>
  <si>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</si>
  <si>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</si>
  <si>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</si>
  <si>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</si>
  <si>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</si>
  <si>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</si>
  <si>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</si>
  <si>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</si>
  <si>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</si>
  <si>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</si>
  <si>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</si>
  <si>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</si>
  <si>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</si>
  <si>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</si>
  <si>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</si>
  <si>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</si>
  <si>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</si>
  <si>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</si>
  <si>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</si>
  <si>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</si>
  <si>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</si>
  <si>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</si>
  <si>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</si>
  <si>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</si>
  <si>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</si>
  <si>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</si>
  <si>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</si>
  <si>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</si>
  <si>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</si>
  <si>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</si>
  <si>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</si>
  <si>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</si>
  <si>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</si>
  <si>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</si>
  <si>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</si>
  <si>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</si>
  <si>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</si>
  <si>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</si>
  <si>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</si>
  <si>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</si>
  <si>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</si>
  <si>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</si>
  <si>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</si>
  <si>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</si>
  <si>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</si>
  <si>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</si>
  <si>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</si>
  <si>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</si>
  <si>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</si>
  <si>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</si>
  <si>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</si>
  <si>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</si>
  <si>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</si>
  <si>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</si>
  <si>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</si>
  <si>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</si>
  <si>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</si>
  <si>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</si>
  <si>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</si>
  <si>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</si>
  <si>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</si>
  <si>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</si>
  <si>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</si>
  <si>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</si>
  <si>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</si>
  <si>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</si>
  <si>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</si>
  <si>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</si>
  <si>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</si>
  <si>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</si>
  <si>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</si>
  <si>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</si>
  <si>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</si>
  <si>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</si>
  <si>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</si>
  <si>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</si>
  <si>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</si>
  <si>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</si>
  <si>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</si>
  <si>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</si>
  <si>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</si>
  <si>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</si>
  <si>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</si>
  <si>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</si>
  <si>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</si>
  <si>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</si>
  <si>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</si>
  <si>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</si>
  <si>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</si>
  <si>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</si>
  <si>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</si>
  <si>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</si>
  <si>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</si>
  <si>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</si>
  <si>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</si>
  <si>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</si>
  <si>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</si>
  <si>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</si>
  <si>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</si>
  <si>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</si>
  <si>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</si>
  <si>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</si>
  <si>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</si>
  <si>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</si>
  <si>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</si>
  <si>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</si>
  <si>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</si>
  <si>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</si>
  <si>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</si>
  <si>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</si>
  <si>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</si>
  <si>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</si>
  <si>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</si>
  <si>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</si>
  <si>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</si>
  <si>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</si>
  <si>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</si>
  <si>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</si>
  <si>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</si>
  <si>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</si>
  <si>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</si>
  <si>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</si>
  <si>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</si>
  <si>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</si>
  <si>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</si>
  <si>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</si>
  <si>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</si>
  <si>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</si>
  <si>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</si>
  <si>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</si>
  <si>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</si>
  <si>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</si>
  <si>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</si>
  <si>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</si>
  <si>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</si>
  <si>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</si>
  <si>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</si>
  <si>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</si>
  <si>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</si>
  <si>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</si>
  <si>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</si>
  <si>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</si>
  <si>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</si>
  <si>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</si>
  <si>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</si>
  <si>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</si>
  <si>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</si>
  <si>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</si>
  <si>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</si>
  <si>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</si>
  <si>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</si>
  <si>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</si>
  <si>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</si>
  <si>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</si>
  <si>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</si>
  <si>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</si>
  <si>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</si>
  <si>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</si>
  <si>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</si>
  <si>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</si>
  <si>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</si>
  <si>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</si>
  <si>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</si>
  <si>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</si>
  <si>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</si>
  <si>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</si>
  <si>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</si>
  <si>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</si>
  <si>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</si>
  <si>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</si>
  <si>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</si>
  <si>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</si>
  <si>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</si>
  <si>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</si>
  <si>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</si>
  <si>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</si>
  <si>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</si>
  <si>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</si>
  <si>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</si>
  <si>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</si>
  <si>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</si>
  <si>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</si>
  <si>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</si>
  <si>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</si>
  <si>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</si>
  <si>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</si>
  <si>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</si>
  <si>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</si>
  <si>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</si>
  <si>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</si>
  <si>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</si>
  <si>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</si>
  <si>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</si>
  <si>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</si>
  <si>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</si>
  <si>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</si>
  <si>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</si>
  <si>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</si>
  <si>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</si>
  <si>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</si>
  <si>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</si>
  <si>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</si>
  <si>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</si>
  <si>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</si>
  <si>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</si>
  <si>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</si>
  <si>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</si>
  <si>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</si>
  <si>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</si>
  <si>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</si>
  <si>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</si>
  <si>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</si>
  <si>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</si>
  <si>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</si>
  <si>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</si>
  <si>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</si>
  <si>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</si>
  <si>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</si>
  <si>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</si>
  <si>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</si>
  <si>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</si>
  <si>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</si>
  <si>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</si>
  <si>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</si>
  <si>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</si>
  <si>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</si>
  <si>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</si>
  <si>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</si>
  <si>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</si>
  <si>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</si>
  <si>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</si>
  <si>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</si>
  <si>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</si>
  <si>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</si>
  <si>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</si>
  <si>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</si>
  <si>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</si>
  <si>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</si>
  <si>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</si>
  <si>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</si>
  <si>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</si>
  <si>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</si>
  <si>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</si>
  <si>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</si>
  <si>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</si>
  <si>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</si>
  <si>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</si>
  <si>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</si>
  <si>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</si>
  <si>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</si>
  <si>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</si>
  <si>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</si>
  <si>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</si>
  <si>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</si>
  <si>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</si>
  <si>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</si>
  <si>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</si>
  <si>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</si>
  <si>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</si>
  <si>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</si>
  <si>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</si>
  <si>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</si>
  <si>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</si>
  <si>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</si>
  <si>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</si>
  <si>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</si>
  <si>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</si>
  <si>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</si>
  <si>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</si>
  <si>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</si>
  <si>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</si>
  <si>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</si>
  <si>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</si>
  <si>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</si>
  <si>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</si>
  <si>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</si>
  <si>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인천성리중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</si>
  <si>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</si>
  <si>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</si>
  <si>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</si>
  <si>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</si>
  <si>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</si>
  <si>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</si>
  <si>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</si>
  <si>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</si>
  <si>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</si>
  <si>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</si>
  <si>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</si>
  <si>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</si>
  <si>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</si>
  <si>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</si>
  <si>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</si>
  <si>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</si>
  <si>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</si>
  <si>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</si>
  <si>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</si>
  <si>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</si>
  <si>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</si>
  <si>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</si>
  <si>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</si>
  <si>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</si>
  <si>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</si>
  <si>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</si>
  <si>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</si>
  <si>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</si>
  <si>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</si>
  <si>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</si>
  <si>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</si>
  <si>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</si>
  <si>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</si>
  <si>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</si>
  <si>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</si>
  <si>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</si>
  <si>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</si>
  <si>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</si>
  <si>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</si>
  <si>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</si>
  <si>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인천공촌초</t>
    <phoneticPr fontId="1" type="noConversion"/>
  </si>
  <si>
    <t>초등학교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</si>
  <si>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</si>
  <si>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</si>
  <si>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</si>
  <si>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서부</t>
    <phoneticPr fontId="1" type="noConversion"/>
  </si>
  <si>
    <t>공립</t>
    <phoneticPr fontId="1" type="noConversion"/>
  </si>
  <si>
    <t>문지열</t>
    <phoneticPr fontId="1" type="noConversion"/>
  </si>
  <si>
    <t>목</t>
    <phoneticPr fontId="1" type="noConversion"/>
  </si>
  <si>
    <t>인천전자마이스터고</t>
    <phoneticPr fontId="1" type="noConversion"/>
  </si>
  <si>
    <t>토목</t>
    <phoneticPr fontId="1" type="noConversion"/>
  </si>
  <si>
    <t>차량진입로 화단정리 및 경계석 설치 공사</t>
    <phoneticPr fontId="1" type="noConversion"/>
  </si>
  <si>
    <t>남부</t>
    <phoneticPr fontId="1" type="noConversion"/>
  </si>
  <si>
    <t>완료</t>
    <phoneticPr fontId="1" type="noConversion"/>
  </si>
  <si>
    <t>초은초</t>
    <phoneticPr fontId="1" type="noConversion"/>
  </si>
  <si>
    <t>건축</t>
    <phoneticPr fontId="1" type="noConversion"/>
  </si>
  <si>
    <t>초등학교</t>
    <phoneticPr fontId="1" type="noConversion"/>
  </si>
  <si>
    <t>고등학교</t>
    <phoneticPr fontId="1" type="noConversion"/>
  </si>
  <si>
    <t>영선고</t>
    <phoneticPr fontId="1" type="noConversion"/>
  </si>
  <si>
    <t xml:space="preserve">방수공사 </t>
    <phoneticPr fontId="1" type="noConversion"/>
  </si>
  <si>
    <t>완료</t>
    <phoneticPr fontId="1" type="noConversion"/>
  </si>
  <si>
    <t>도림초</t>
    <phoneticPr fontId="1" type="noConversion"/>
  </si>
  <si>
    <t>명신초</t>
    <phoneticPr fontId="1" type="noConversion"/>
  </si>
  <si>
    <t>서운초</t>
    <phoneticPr fontId="1" type="noConversion"/>
  </si>
  <si>
    <t>방송실 인테리어 공사</t>
    <phoneticPr fontId="1" type="noConversion"/>
  </si>
  <si>
    <t>관사 보수공사</t>
    <phoneticPr fontId="1" type="noConversion"/>
  </si>
  <si>
    <t>늘봄교실 환경개선공사</t>
    <phoneticPr fontId="1" type="noConversion"/>
  </si>
  <si>
    <t>월</t>
    <phoneticPr fontId="1" type="noConversion"/>
  </si>
  <si>
    <t>청라초</t>
    <phoneticPr fontId="1" type="noConversion"/>
  </si>
  <si>
    <t>택배보관실 조성공사</t>
    <phoneticPr fontId="1" type="noConversion"/>
  </si>
  <si>
    <t>화</t>
    <phoneticPr fontId="1" type="noConversion"/>
  </si>
  <si>
    <t>식당바닥 및 지하주차장 보수</t>
    <phoneticPr fontId="1" type="noConversion"/>
  </si>
  <si>
    <t>수</t>
    <phoneticPr fontId="1" type="noConversion"/>
  </si>
  <si>
    <t>초등학교</t>
    <phoneticPr fontId="1" type="noConversion"/>
  </si>
  <si>
    <t>가석초</t>
    <phoneticPr fontId="1" type="noConversion"/>
  </si>
  <si>
    <t>당직실 환경개선 공사</t>
    <phoneticPr fontId="1" type="noConversion"/>
  </si>
  <si>
    <t>월</t>
    <phoneticPr fontId="1" type="noConversion"/>
  </si>
  <si>
    <t>금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</si>
  <si>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</si>
  <si>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</si>
  <si>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</si>
  <si>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</si>
  <si>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</si>
  <si>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</si>
  <si>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</si>
  <si>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인천관교초</t>
    <phoneticPr fontId="1" type="noConversion"/>
  </si>
  <si>
    <t>서곶중</t>
    <phoneticPr fontId="1" type="noConversion"/>
  </si>
  <si>
    <t>인천초은중</t>
    <phoneticPr fontId="1" type="noConversion"/>
  </si>
  <si>
    <t>인천후정초</t>
    <phoneticPr fontId="1" type="noConversion"/>
  </si>
  <si>
    <t>인천송월초</t>
    <phoneticPr fontId="1" type="noConversion"/>
  </si>
  <si>
    <t>월</t>
    <phoneticPr fontId="1" type="noConversion"/>
  </si>
  <si>
    <t>스탠드 도색 및 옥상 방수공사</t>
    <phoneticPr fontId="1" type="noConversion"/>
  </si>
  <si>
    <t>보건실 인테리어공사</t>
    <phoneticPr fontId="1" type="noConversion"/>
  </si>
  <si>
    <t>전자칠판 설치를 위한 아트월조성공사</t>
    <phoneticPr fontId="1" type="noConversion"/>
  </si>
  <si>
    <t>다목적실 조성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</si>
  <si>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</si>
  <si>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</si>
  <si>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</si>
  <si>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가정고</t>
    <phoneticPr fontId="1" type="noConversion"/>
  </si>
  <si>
    <t>고등학교</t>
    <phoneticPr fontId="1" type="noConversion"/>
  </si>
  <si>
    <t>공립</t>
    <phoneticPr fontId="1" type="noConversion"/>
  </si>
  <si>
    <t>전기</t>
    <phoneticPr fontId="1" type="noConversion"/>
  </si>
  <si>
    <t>냉난방기 실내전원 교체 공사</t>
    <phoneticPr fontId="1" type="noConversion"/>
  </si>
  <si>
    <t>화</t>
    <phoneticPr fontId="1" type="noConversion"/>
  </si>
  <si>
    <t>바닥난방공사</t>
    <phoneticPr fontId="1" type="noConversion"/>
  </si>
  <si>
    <t>하점초</t>
    <phoneticPr fontId="1" type="noConversion"/>
  </si>
  <si>
    <t>초등학교</t>
    <phoneticPr fontId="1" type="noConversion"/>
  </si>
  <si>
    <t>냉난방기 실내전원 교체 공사</t>
    <phoneticPr fontId="1" type="noConversion"/>
  </si>
  <si>
    <t>인천송월초</t>
    <phoneticPr fontId="1" type="noConversion"/>
  </si>
  <si>
    <t>초등학교</t>
    <phoneticPr fontId="1" type="noConversion"/>
  </si>
  <si>
    <t>다목적실 조성 전기 공사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</si>
  <si>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</si>
  <si>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</si>
  <si>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</si>
  <si>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</si>
  <si>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</si>
  <si>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</si>
  <si>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원유라</t>
    <phoneticPr fontId="1" type="noConversion"/>
  </si>
  <si>
    <t>유동훈</t>
    <phoneticPr fontId="1" type="noConversion"/>
  </si>
  <si>
    <t>수</t>
    <phoneticPr fontId="1" type="noConversion"/>
  </si>
  <si>
    <t>금</t>
    <phoneticPr fontId="1" type="noConversion"/>
  </si>
  <si>
    <t>금</t>
    <phoneticPr fontId="1" type="noConversion"/>
  </si>
  <si>
    <t>인천송원초</t>
    <phoneticPr fontId="1" type="noConversion"/>
  </si>
  <si>
    <t>건축</t>
    <phoneticPr fontId="1" type="noConversion"/>
  </si>
  <si>
    <t>옥상 및 교실 베란다 방수 공사</t>
    <phoneticPr fontId="1" type="noConversion"/>
  </si>
  <si>
    <t>화</t>
    <phoneticPr fontId="1" type="noConversion"/>
  </si>
  <si>
    <t>완료</t>
    <phoneticPr fontId="1" type="noConversion"/>
  </si>
  <si>
    <t>초등학교</t>
    <phoneticPr fontId="1" type="noConversion"/>
  </si>
  <si>
    <t>인천여상</t>
    <phoneticPr fontId="1" type="noConversion"/>
  </si>
  <si>
    <t>실험실습실 인테리어 공사</t>
    <phoneticPr fontId="1" type="noConversion"/>
  </si>
  <si>
    <t>수</t>
    <phoneticPr fontId="1" type="noConversion"/>
  </si>
  <si>
    <t>북포초</t>
    <phoneticPr fontId="1" type="noConversion"/>
  </si>
  <si>
    <t>환경개선 공사(보건실, 유치원, 당구장, 관사)</t>
    <phoneticPr fontId="1" type="noConversion"/>
  </si>
  <si>
    <t>양사초</t>
    <phoneticPr fontId="1" type="noConversion"/>
  </si>
  <si>
    <t xml:space="preserve">차양막 지붕재 철거 및 패널 리폼 </t>
    <phoneticPr fontId="1" type="noConversion"/>
  </si>
  <si>
    <t>월</t>
    <phoneticPr fontId="1" type="noConversion"/>
  </si>
  <si>
    <t>고등학교</t>
    <phoneticPr fontId="1" type="noConversion"/>
  </si>
  <si>
    <t>인천송천고</t>
    <phoneticPr fontId="1" type="noConversion"/>
  </si>
  <si>
    <t>스마트팜 조성 및 시설물 공사</t>
    <phoneticPr fontId="1" type="noConversion"/>
  </si>
  <si>
    <t>중학교</t>
    <phoneticPr fontId="1" type="noConversion"/>
  </si>
  <si>
    <t>산곡남중</t>
    <phoneticPr fontId="1" type="noConversion"/>
  </si>
  <si>
    <t>미래교실(교실형) 구축 공사</t>
    <phoneticPr fontId="1" type="noConversion"/>
  </si>
  <si>
    <t>토목</t>
    <phoneticPr fontId="1" type="noConversion"/>
  </si>
  <si>
    <t>석축 철거 후 옹벽 공사</t>
    <phoneticPr fontId="1" type="noConversion"/>
  </si>
  <si>
    <t>초등학교</t>
    <phoneticPr fontId="1" type="noConversion"/>
  </si>
  <si>
    <t>기계</t>
    <phoneticPr fontId="1" type="noConversion"/>
  </si>
  <si>
    <t>인천가림초</t>
    <phoneticPr fontId="1" type="noConversion"/>
  </si>
  <si>
    <t>집수정 펌프, 시스템판넬 교체 공사</t>
    <phoneticPr fontId="1" type="noConversion"/>
  </si>
  <si>
    <t>학익고</t>
    <phoneticPr fontId="1" type="noConversion"/>
  </si>
  <si>
    <t xml:space="preserve">소방배관 누수공사 </t>
    <phoneticPr fontId="1" type="noConversion"/>
  </si>
  <si>
    <t>완료</t>
    <phoneticPr fontId="1" type="noConversion"/>
  </si>
  <si>
    <t>전기</t>
    <phoneticPr fontId="1" type="noConversion"/>
  </si>
  <si>
    <t>전기 환경개선공사(보건실, 유치원)</t>
    <phoneticPr fontId="1" type="noConversion"/>
  </si>
  <si>
    <t>신흥초</t>
    <phoneticPr fontId="1" type="noConversion"/>
  </si>
  <si>
    <t>2024 미래교실(교실형) 전기공사</t>
    <phoneticPr fontId="1" type="noConversion"/>
  </si>
  <si>
    <t>수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</si>
  <si>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</si>
  <si>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</si>
  <si>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</si>
  <si>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</si>
  <si>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</si>
  <si>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</si>
  <si>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</si>
  <si>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</si>
  <si>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월</t>
    <phoneticPr fontId="1" type="noConversion"/>
  </si>
  <si>
    <t>화</t>
    <phoneticPr fontId="1" type="noConversion"/>
  </si>
  <si>
    <t>문주철</t>
    <phoneticPr fontId="1" type="noConversion"/>
  </si>
  <si>
    <t>조재원</t>
    <phoneticPr fontId="1" type="noConversion"/>
  </si>
  <si>
    <t>유동훈</t>
    <phoneticPr fontId="1" type="noConversion"/>
  </si>
  <si>
    <t>인천부광초</t>
    <phoneticPr fontId="1" type="noConversion"/>
  </si>
  <si>
    <t>건축</t>
    <phoneticPr fontId="1" type="noConversion"/>
  </si>
  <si>
    <t>신현여중</t>
    <phoneticPr fontId="1" type="noConversion"/>
  </si>
  <si>
    <t>숙직실 환경개선공사</t>
    <phoneticPr fontId="1" type="noConversion"/>
  </si>
  <si>
    <t>옥상 방수공사</t>
    <phoneticPr fontId="1" type="noConversion"/>
  </si>
  <si>
    <t>인천은송초</t>
    <phoneticPr fontId="1" type="noConversion"/>
  </si>
  <si>
    <t>유치원 옥상 방수 및 강당 연결통로 캐노피 보수 공사</t>
    <phoneticPr fontId="1" type="noConversion"/>
  </si>
  <si>
    <t>인천용마초</t>
    <phoneticPr fontId="1" type="noConversion"/>
  </si>
  <si>
    <t>건축</t>
    <phoneticPr fontId="1" type="noConversion"/>
  </si>
  <si>
    <t>본관신관 외부 도색 및 인방 보수공사</t>
    <phoneticPr fontId="1" type="noConversion"/>
  </si>
  <si>
    <t>목</t>
    <phoneticPr fontId="1" type="noConversion"/>
  </si>
  <si>
    <t>완료</t>
    <phoneticPr fontId="1" type="noConversion"/>
  </si>
  <si>
    <t>토목</t>
    <phoneticPr fontId="1" type="noConversion"/>
  </si>
  <si>
    <t>운동장 정비공사</t>
    <phoneticPr fontId="1" type="noConversion"/>
  </si>
  <si>
    <t>학익고</t>
    <phoneticPr fontId="1" type="noConversion"/>
  </si>
  <si>
    <t>본관 크랙 보수 및 누수보수공사</t>
    <phoneticPr fontId="1" type="noConversion"/>
  </si>
  <si>
    <t>월</t>
    <phoneticPr fontId="1" type="noConversion"/>
  </si>
  <si>
    <t>인천검단유</t>
    <phoneticPr fontId="1" type="noConversion"/>
  </si>
  <si>
    <t>다목적유희실 인테리어 공사</t>
    <phoneticPr fontId="1" type="noConversion"/>
  </si>
  <si>
    <t>초등학교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</si>
  <si>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</si>
  <si>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</si>
  <si>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</si>
  <si>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</si>
  <si>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</si>
  <si>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</si>
  <si>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</si>
  <si>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</si>
  <si>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</si>
  <si>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</si>
  <si>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</si>
  <si>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</si>
  <si>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임동명</t>
    <phoneticPr fontId="1" type="noConversion"/>
  </si>
  <si>
    <t>수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</si>
  <si>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</si>
  <si>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</si>
  <si>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</si>
  <si>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이승희</t>
    <phoneticPr fontId="1" type="noConversion"/>
  </si>
  <si>
    <t>조산초</t>
    <phoneticPr fontId="1" type="noConversion"/>
  </si>
  <si>
    <t>건축</t>
    <phoneticPr fontId="1" type="noConversion"/>
  </si>
  <si>
    <t>초등학교</t>
    <phoneticPr fontId="1" type="noConversion"/>
  </si>
  <si>
    <t>목공실 옥상 방수 및 환경개선공사</t>
    <phoneticPr fontId="1" type="noConversion"/>
  </si>
  <si>
    <t>유치원</t>
    <phoneticPr fontId="1" type="noConversion"/>
  </si>
  <si>
    <t>건축</t>
    <phoneticPr fontId="1" type="noConversion"/>
  </si>
  <si>
    <t>미송유치원</t>
    <phoneticPr fontId="1" type="noConversion"/>
  </si>
  <si>
    <t>유아 상담 및 휴게공간 환경개선공사</t>
    <phoneticPr fontId="1" type="noConversion"/>
  </si>
  <si>
    <t>가정고</t>
    <phoneticPr fontId="1" type="noConversion"/>
  </si>
  <si>
    <t>고등학교</t>
    <phoneticPr fontId="1" type="noConversion"/>
  </si>
  <si>
    <t>외부환경개선공사</t>
    <phoneticPr fontId="1" type="noConversion"/>
  </si>
  <si>
    <t>중학교</t>
    <phoneticPr fontId="1" type="noConversion"/>
  </si>
  <si>
    <t>부평고</t>
    <phoneticPr fontId="1" type="noConversion"/>
  </si>
  <si>
    <t>선인중</t>
    <phoneticPr fontId="1" type="noConversion"/>
  </si>
  <si>
    <t>토목</t>
    <phoneticPr fontId="1" type="noConversion"/>
  </si>
  <si>
    <t>통학로 인근 축대 보수공사</t>
    <phoneticPr fontId="1" type="noConversion"/>
  </si>
  <si>
    <t>인천고잔고</t>
    <phoneticPr fontId="1" type="noConversion"/>
  </si>
  <si>
    <t>전기</t>
    <phoneticPr fontId="1" type="noConversion"/>
  </si>
  <si>
    <t>CCTV설치공사</t>
    <phoneticPr fontId="1" type="noConversion"/>
  </si>
  <si>
    <t>수</t>
    <phoneticPr fontId="1" type="noConversion"/>
  </si>
  <si>
    <t>24.8.28.주간제출</t>
    <phoneticPr fontId="1" type="noConversion"/>
  </si>
  <si>
    <t>임동명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</si>
  <si>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</si>
  <si>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</si>
  <si>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</si>
  <si>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</si>
  <si>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목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</si>
  <si>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</si>
  <si>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</si>
  <si>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</si>
  <si>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</si>
  <si>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계산중</t>
    <phoneticPr fontId="1" type="noConversion"/>
  </si>
  <si>
    <t>중학교</t>
    <phoneticPr fontId="1" type="noConversion"/>
  </si>
  <si>
    <t>건축</t>
    <phoneticPr fontId="1" type="noConversion"/>
  </si>
  <si>
    <t>방화문 교체 공사</t>
    <phoneticPr fontId="1" type="noConversion"/>
  </si>
  <si>
    <t>산곡남중</t>
    <phoneticPr fontId="1" type="noConversion"/>
  </si>
  <si>
    <t>건축</t>
    <phoneticPr fontId="1" type="noConversion"/>
  </si>
  <si>
    <t>미래교실(교실형) 구축 공사</t>
    <phoneticPr fontId="1" type="noConversion"/>
  </si>
  <si>
    <t>인천석남중</t>
    <phoneticPr fontId="1" type="noConversion"/>
  </si>
  <si>
    <t>목</t>
    <phoneticPr fontId="1" type="noConversion"/>
  </si>
  <si>
    <t>인천논곡초</t>
    <phoneticPr fontId="1" type="noConversion"/>
  </si>
  <si>
    <t>바닥 개선 및 유리코킹 보수공사</t>
    <phoneticPr fontId="1" type="noConversion"/>
  </si>
  <si>
    <t>동암중</t>
    <phoneticPr fontId="1" type="noConversion"/>
  </si>
  <si>
    <t>신관, 후관 옥상방수공사</t>
    <phoneticPr fontId="1" type="noConversion"/>
  </si>
  <si>
    <t>금</t>
    <phoneticPr fontId="1" type="noConversion"/>
  </si>
  <si>
    <t>명신초</t>
    <phoneticPr fontId="1" type="noConversion"/>
  </si>
  <si>
    <t>관사 지붕 설치 공사</t>
    <phoneticPr fontId="1" type="noConversion"/>
  </si>
  <si>
    <t>월</t>
    <phoneticPr fontId="1" type="noConversion"/>
  </si>
  <si>
    <t>선화여중</t>
    <phoneticPr fontId="1" type="noConversion"/>
  </si>
  <si>
    <t>본관 외부 도장공사</t>
    <phoneticPr fontId="1" type="noConversion"/>
  </si>
  <si>
    <t>부평여중</t>
    <phoneticPr fontId="1" type="noConversion"/>
  </si>
  <si>
    <t>옥상 부분방수 및 도장공사</t>
    <phoneticPr fontId="1" type="noConversion"/>
  </si>
  <si>
    <t>인천송천고</t>
    <phoneticPr fontId="1" type="noConversion"/>
  </si>
  <si>
    <t>스마트팜 조성 및 기타 시설물 보수 공사</t>
    <phoneticPr fontId="1" type="noConversion"/>
  </si>
  <si>
    <t>완료</t>
    <phoneticPr fontId="1" type="noConversion"/>
  </si>
  <si>
    <t>토목</t>
    <phoneticPr fontId="1" type="noConversion"/>
  </si>
  <si>
    <t>인송중</t>
    <phoneticPr fontId="1" type="noConversion"/>
  </si>
  <si>
    <t>농구장 조성공사</t>
    <phoneticPr fontId="1" type="noConversion"/>
  </si>
  <si>
    <t>금곡초</t>
    <phoneticPr fontId="1" type="noConversion"/>
  </si>
  <si>
    <t>초등학교</t>
    <phoneticPr fontId="1" type="noConversion"/>
  </si>
  <si>
    <t>운동장 트랙(우레탄) 보수 공사</t>
    <phoneticPr fontId="1" type="noConversion"/>
  </si>
  <si>
    <t>목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</si>
  <si>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</si>
  <si>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</si>
  <si>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</si>
  <si>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</si>
  <si>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</si>
  <si>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</si>
  <si>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</si>
  <si>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</si>
  <si>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</si>
  <si>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</si>
  <si>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</si>
  <si>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</si>
  <si>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</si>
  <si>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</si>
  <si>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 xml:space="preserve">보건실, 위클래스, 점자블럭, 외부계단설치 공사 </t>
    <phoneticPr fontId="1" type="noConversion"/>
  </si>
  <si>
    <t>건축</t>
    <phoneticPr fontId="1" type="noConversion"/>
  </si>
  <si>
    <t>수</t>
    <phoneticPr fontId="1" type="noConversion"/>
  </si>
  <si>
    <t>완료</t>
    <phoneticPr fontId="1" type="noConversion"/>
  </si>
  <si>
    <t>완료</t>
    <phoneticPr fontId="1" type="noConversion"/>
  </si>
  <si>
    <t>고등학교</t>
    <phoneticPr fontId="1" type="noConversion"/>
  </si>
  <si>
    <t>부개여고</t>
    <phoneticPr fontId="1" type="noConversion"/>
  </si>
  <si>
    <t>인천뷰티예술고</t>
    <phoneticPr fontId="1" type="noConversion"/>
  </si>
  <si>
    <t>건축</t>
    <phoneticPr fontId="1" type="noConversion"/>
  </si>
  <si>
    <t>목</t>
    <phoneticPr fontId="1" type="noConversion"/>
  </si>
  <si>
    <t>초등학교</t>
    <phoneticPr fontId="1" type="noConversion"/>
  </si>
  <si>
    <t>초은초</t>
    <phoneticPr fontId="1" type="noConversion"/>
  </si>
  <si>
    <t>중학교</t>
    <phoneticPr fontId="1" type="noConversion"/>
  </si>
  <si>
    <t>이음초</t>
    <phoneticPr fontId="1" type="noConversion"/>
  </si>
  <si>
    <t>부평여중</t>
    <phoneticPr fontId="1" type="noConversion"/>
  </si>
  <si>
    <t>중학교</t>
    <phoneticPr fontId="1" type="noConversion"/>
  </si>
  <si>
    <t>북인천중</t>
    <phoneticPr fontId="1" type="noConversion"/>
  </si>
  <si>
    <t>금</t>
    <phoneticPr fontId="1" type="noConversion"/>
  </si>
  <si>
    <t>월</t>
    <phoneticPr fontId="1" type="noConversion"/>
  </si>
  <si>
    <t>각종학교</t>
    <phoneticPr fontId="1" type="noConversion"/>
  </si>
  <si>
    <t>한누리학교</t>
    <phoneticPr fontId="1" type="noConversion"/>
  </si>
  <si>
    <t>건축</t>
    <phoneticPr fontId="1" type="noConversion"/>
  </si>
  <si>
    <t>완료</t>
    <phoneticPr fontId="1" type="noConversion"/>
  </si>
  <si>
    <t>초등학교</t>
    <phoneticPr fontId="1" type="noConversion"/>
  </si>
  <si>
    <t>전기</t>
    <phoneticPr fontId="1" type="noConversion"/>
  </si>
  <si>
    <t>건축</t>
    <phoneticPr fontId="1" type="noConversion"/>
  </si>
  <si>
    <t>양사초</t>
    <phoneticPr fontId="1" type="noConversion"/>
  </si>
  <si>
    <t>공립</t>
    <phoneticPr fontId="1" type="noConversion"/>
  </si>
  <si>
    <t>가정고</t>
    <phoneticPr fontId="1" type="noConversion"/>
  </si>
  <si>
    <t>공립</t>
    <phoneticPr fontId="1" type="noConversion"/>
  </si>
  <si>
    <t>중학교</t>
    <phoneticPr fontId="1" type="noConversion"/>
  </si>
  <si>
    <t>부원중</t>
    <phoneticPr fontId="1" type="noConversion"/>
  </si>
  <si>
    <t>청천중</t>
    <phoneticPr fontId="1" type="noConversion"/>
  </si>
  <si>
    <t>인천금마초</t>
    <phoneticPr fontId="1" type="noConversion"/>
  </si>
  <si>
    <t>인천이음초</t>
    <phoneticPr fontId="1" type="noConversion"/>
  </si>
  <si>
    <t>가림고</t>
    <phoneticPr fontId="1" type="noConversion"/>
  </si>
  <si>
    <t>수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</si>
  <si>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</si>
  <si>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</si>
  <si>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</si>
  <si>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</si>
  <si>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</si>
  <si>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</si>
  <si>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</si>
  <si>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</si>
  <si>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</si>
  <si>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</si>
  <si>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</si>
  <si>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</si>
  <si>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</si>
  <si>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</si>
  <si>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금</t>
    <phoneticPr fontId="1" type="noConversion"/>
  </si>
  <si>
    <t>작전초</t>
    <phoneticPr fontId="1" type="noConversion"/>
  </si>
  <si>
    <t>월</t>
    <phoneticPr fontId="1" type="noConversion"/>
  </si>
  <si>
    <t>수</t>
    <phoneticPr fontId="1" type="noConversion"/>
  </si>
  <si>
    <t>목</t>
    <phoneticPr fontId="1" type="noConversion"/>
  </si>
  <si>
    <t>옥상방수 및 강당 연결통로 캐노피 보수 공사</t>
    <phoneticPr fontId="1" type="noConversion"/>
  </si>
  <si>
    <t>별관동 옥상 방수 공사</t>
    <phoneticPr fontId="1" type="noConversion"/>
  </si>
  <si>
    <t>당구교실 구축 공사</t>
    <phoneticPr fontId="1" type="noConversion"/>
  </si>
  <si>
    <t>운동장 스탠드 도장공사</t>
    <phoneticPr fontId="1" type="noConversion"/>
  </si>
  <si>
    <t>교장실 환경개선공사</t>
    <phoneticPr fontId="1" type="noConversion"/>
  </si>
  <si>
    <t>급실식 옥상 방수공사</t>
    <phoneticPr fontId="1" type="noConversion"/>
  </si>
  <si>
    <t>일반교실 전환공사</t>
    <phoneticPr fontId="1" type="noConversion"/>
  </si>
  <si>
    <t>체육관 샌딩 및 라인마킹 공사</t>
    <phoneticPr fontId="1" type="noConversion"/>
  </si>
  <si>
    <t>본관 옥상방수공사</t>
    <phoneticPr fontId="1" type="noConversion"/>
  </si>
  <si>
    <t>차양막 지붕재 철거 및 패널 리폼 공사</t>
    <phoneticPr fontId="1" type="noConversion"/>
  </si>
  <si>
    <t>다목적강당동 누수보수공사</t>
    <phoneticPr fontId="1" type="noConversion"/>
  </si>
  <si>
    <t>급식동 옥상 방수 및 시멘트 탈락 보수 공사</t>
    <phoneticPr fontId="1" type="noConversion"/>
  </si>
  <si>
    <t>일반교실 전환공사</t>
    <phoneticPr fontId="1" type="noConversion"/>
  </si>
  <si>
    <t>안전난간 보강 공사</t>
    <phoneticPr fontId="1" type="noConversion"/>
  </si>
  <si>
    <t>다목적실 외 리모델링 전기옥사</t>
    <phoneticPr fontId="1" type="noConversion"/>
  </si>
  <si>
    <t>배수로 그레이틍 핸드레일 설치 및 개수대 타일 공사</t>
    <phoneticPr fontId="1" type="noConversion"/>
  </si>
  <si>
    <t>부원중</t>
    <phoneticPr fontId="1" type="noConversion"/>
  </si>
  <si>
    <t>건축</t>
    <phoneticPr fontId="1" type="noConversion"/>
  </si>
  <si>
    <t>강당등 누수부분 보수공사</t>
    <phoneticPr fontId="1" type="noConversion"/>
  </si>
  <si>
    <t>제물포중</t>
    <phoneticPr fontId="1" type="noConversion"/>
  </si>
  <si>
    <t>음악실 환경개선공사</t>
    <phoneticPr fontId="1" type="noConversion"/>
  </si>
  <si>
    <t>금</t>
    <phoneticPr fontId="1" type="noConversion"/>
  </si>
  <si>
    <t>월</t>
    <phoneticPr fontId="1" type="noConversion"/>
  </si>
  <si>
    <t>인천남고</t>
    <phoneticPr fontId="1" type="noConversion"/>
  </si>
  <si>
    <t>학생자치실 구축공사</t>
    <phoneticPr fontId="1" type="noConversion"/>
  </si>
  <si>
    <t>운동장 스탠드 도장공사</t>
    <phoneticPr fontId="1" type="noConversion"/>
  </si>
  <si>
    <t>가림고</t>
    <phoneticPr fontId="1" type="noConversion"/>
  </si>
  <si>
    <t>안전난간 보강 공사</t>
    <phoneticPr fontId="1" type="noConversion"/>
  </si>
  <si>
    <t>인천석정초</t>
    <phoneticPr fontId="1" type="noConversion"/>
  </si>
  <si>
    <t>본관 방송실 환경개선공사</t>
    <phoneticPr fontId="1" type="noConversion"/>
  </si>
  <si>
    <t>부평남초</t>
    <phoneticPr fontId="1" type="noConversion"/>
  </si>
  <si>
    <t>교내 계단 논슬립 설치 및 자료실 환경개선공사</t>
    <phoneticPr fontId="1" type="noConversion"/>
  </si>
  <si>
    <t>인천계수중</t>
    <phoneticPr fontId="1" type="noConversion"/>
  </si>
  <si>
    <t>댄스동아리실  증축공사</t>
    <phoneticPr fontId="1" type="noConversion"/>
  </si>
  <si>
    <t>소방고</t>
    <phoneticPr fontId="1" type="noConversion"/>
  </si>
  <si>
    <t>실습동 환경개선공사</t>
    <phoneticPr fontId="1" type="noConversion"/>
  </si>
  <si>
    <t>인천금마초</t>
    <phoneticPr fontId="1" type="noConversion"/>
  </si>
  <si>
    <t>돌봄교실 환경개선공사</t>
    <phoneticPr fontId="1" type="noConversion"/>
  </si>
  <si>
    <t>고등학교</t>
    <phoneticPr fontId="1" type="noConversion"/>
  </si>
  <si>
    <t>중학교</t>
    <phoneticPr fontId="1" type="noConversion"/>
  </si>
  <si>
    <t>고등학교</t>
    <phoneticPr fontId="1" type="noConversion"/>
  </si>
  <si>
    <t>토목</t>
    <phoneticPr fontId="1" type="noConversion"/>
  </si>
  <si>
    <t>서곶중</t>
    <phoneticPr fontId="1" type="noConversion"/>
  </si>
  <si>
    <t>야외농구장 구축공사</t>
    <phoneticPr fontId="1" type="noConversion"/>
  </si>
  <si>
    <t>인천디자인고</t>
    <phoneticPr fontId="1" type="noConversion"/>
  </si>
  <si>
    <t>북인천중</t>
    <phoneticPr fontId="1" type="noConversion"/>
  </si>
  <si>
    <t>담장(휀스)철거 공사</t>
    <phoneticPr fontId="1" type="noConversion"/>
  </si>
  <si>
    <t>인천동수중</t>
    <phoneticPr fontId="1" type="noConversion"/>
  </si>
  <si>
    <t>풋살장 및 농구장 조성공사</t>
    <phoneticPr fontId="1" type="noConversion"/>
  </si>
  <si>
    <t>월</t>
    <phoneticPr fontId="1" type="noConversion"/>
  </si>
  <si>
    <t>화</t>
    <phoneticPr fontId="1" type="noConversion"/>
  </si>
  <si>
    <t>인화여고</t>
    <phoneticPr fontId="1" type="noConversion"/>
  </si>
  <si>
    <t>기계</t>
    <phoneticPr fontId="1" type="noConversion"/>
  </si>
  <si>
    <t>급식소 배수관 교체공사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</si>
  <si>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</si>
  <si>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</si>
  <si>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</si>
  <si>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인천디자인고</t>
    <phoneticPr fontId="1" type="noConversion"/>
  </si>
  <si>
    <t>풋살장 조성 전기공사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</si>
  <si>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</si>
  <si>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</si>
  <si>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</si>
  <si>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동부</t>
    <phoneticPr fontId="1" type="noConversion"/>
  </si>
  <si>
    <t>건축</t>
    <phoneticPr fontId="1" type="noConversion"/>
  </si>
  <si>
    <t>목</t>
    <phoneticPr fontId="1" type="noConversion"/>
  </si>
  <si>
    <t>인천정각중</t>
    <phoneticPr fontId="1" type="noConversion"/>
  </si>
  <si>
    <t>미래교실구축공사</t>
    <phoneticPr fontId="1" type="noConversion"/>
  </si>
  <si>
    <t>초등학교</t>
    <phoneticPr fontId="1" type="noConversion"/>
  </si>
  <si>
    <t>인천송천초</t>
    <phoneticPr fontId="1" type="noConversion"/>
  </si>
  <si>
    <t>방송실 환경개선공사</t>
    <phoneticPr fontId="1" type="noConversion"/>
  </si>
  <si>
    <t>완료</t>
    <phoneticPr fontId="1" type="noConversion"/>
  </si>
  <si>
    <t>북부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</si>
  <si>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</si>
  <si>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</si>
  <si>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</si>
  <si>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</si>
  <si>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</si>
  <si>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</si>
  <si>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</si>
  <si>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이창헌</t>
    <phoneticPr fontId="1" type="noConversion"/>
  </si>
  <si>
    <t>2024.9.26.행감요구자료</t>
    <phoneticPr fontId="1" type="noConversion"/>
  </si>
  <si>
    <t>중학교</t>
    <phoneticPr fontId="1" type="noConversion"/>
  </si>
  <si>
    <t>부평여중</t>
    <phoneticPr fontId="1" type="noConversion"/>
  </si>
  <si>
    <t>건축</t>
    <phoneticPr fontId="1" type="noConversion"/>
  </si>
  <si>
    <t>공립</t>
    <phoneticPr fontId="1" type="noConversion"/>
  </si>
  <si>
    <t>목</t>
    <phoneticPr fontId="1" type="noConversion"/>
  </si>
  <si>
    <t>인천디자인고</t>
    <phoneticPr fontId="1" type="noConversion"/>
  </si>
  <si>
    <t>고등학교</t>
    <phoneticPr fontId="1" type="noConversion"/>
  </si>
  <si>
    <t>인천창신초</t>
    <phoneticPr fontId="1" type="noConversion"/>
  </si>
  <si>
    <t>외벽 도색 공사</t>
    <phoneticPr fontId="1" type="noConversion"/>
  </si>
  <si>
    <t>중학교</t>
    <phoneticPr fontId="1" type="noConversion"/>
  </si>
  <si>
    <t>부원중</t>
    <phoneticPr fontId="1" type="noConversion"/>
  </si>
  <si>
    <t>다목적강당 등 시설물 보수공사</t>
    <phoneticPr fontId="1" type="noConversion"/>
  </si>
  <si>
    <t>유치원</t>
    <phoneticPr fontId="1" type="noConversion"/>
  </si>
  <si>
    <t>후정초병설유</t>
    <phoneticPr fontId="1" type="noConversion"/>
  </si>
  <si>
    <t xml:space="preserve"> 은송초병설유</t>
    <phoneticPr fontId="1" type="noConversion"/>
  </si>
  <si>
    <t>월</t>
    <phoneticPr fontId="1" type="noConversion"/>
  </si>
  <si>
    <t>문지열</t>
    <phoneticPr fontId="1" type="noConversion"/>
  </si>
  <si>
    <t>완료</t>
    <phoneticPr fontId="1" type="noConversion"/>
  </si>
  <si>
    <t>주안남초</t>
    <phoneticPr fontId="1" type="noConversion"/>
  </si>
  <si>
    <t>토목</t>
    <phoneticPr fontId="1" type="noConversion"/>
  </si>
  <si>
    <t>주차장 바닥 보수공사</t>
    <phoneticPr fontId="1" type="noConversion"/>
  </si>
  <si>
    <t>초등학교</t>
    <phoneticPr fontId="1" type="noConversion"/>
  </si>
  <si>
    <t>완료</t>
    <phoneticPr fontId="1" type="noConversion"/>
  </si>
  <si>
    <t>논곡중</t>
    <phoneticPr fontId="1" type="noConversion"/>
  </si>
  <si>
    <t>전기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</si>
  <si>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</si>
  <si>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</si>
  <si>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</si>
  <si>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</si>
  <si>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</si>
  <si>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</si>
  <si>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이승희</t>
    <phoneticPr fontId="1" type="noConversion"/>
  </si>
  <si>
    <t>수</t>
    <phoneticPr fontId="1" type="noConversion"/>
  </si>
  <si>
    <t>금</t>
    <phoneticPr fontId="1" type="noConversion"/>
  </si>
  <si>
    <t>동부</t>
    <phoneticPr fontId="1" type="noConversion"/>
  </si>
  <si>
    <t>유동훈</t>
    <phoneticPr fontId="1" type="noConversion"/>
  </si>
  <si>
    <t>유치원 및 계단창고 환경개선공사</t>
    <phoneticPr fontId="1" type="noConversion"/>
  </si>
  <si>
    <t>금</t>
    <phoneticPr fontId="1" type="noConversion"/>
  </si>
  <si>
    <t>수</t>
    <phoneticPr fontId="1" type="noConversion"/>
  </si>
  <si>
    <t>건축</t>
    <phoneticPr fontId="1" type="noConversion"/>
  </si>
  <si>
    <t>백석중</t>
    <phoneticPr fontId="1" type="noConversion"/>
  </si>
  <si>
    <t>중학교</t>
    <phoneticPr fontId="1" type="noConversion"/>
  </si>
  <si>
    <t>공립</t>
    <phoneticPr fontId="1" type="noConversion"/>
  </si>
  <si>
    <t>교사동 및 강당동 외부 도장 공사</t>
    <phoneticPr fontId="1" type="noConversion"/>
  </si>
  <si>
    <t>수</t>
    <phoneticPr fontId="1" type="noConversion"/>
  </si>
  <si>
    <t>완료</t>
    <phoneticPr fontId="1" type="noConversion"/>
  </si>
  <si>
    <t>교육환경개선공사(인방보수, 현수막게시대설치, 체육관보수)</t>
    <phoneticPr fontId="1" type="noConversion"/>
  </si>
  <si>
    <t>금</t>
    <phoneticPr fontId="1" type="noConversion"/>
  </si>
  <si>
    <t>고등학교</t>
    <phoneticPr fontId="1" type="noConversion"/>
  </si>
  <si>
    <t>인천고잔유치원</t>
    <phoneticPr fontId="1" type="noConversion"/>
  </si>
  <si>
    <t>옥상 방수 공사</t>
    <phoneticPr fontId="1" type="noConversion"/>
  </si>
  <si>
    <t>월</t>
    <phoneticPr fontId="1" type="noConversion"/>
  </si>
  <si>
    <t>유치원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</si>
  <si>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</si>
  <si>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</si>
  <si>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</si>
  <si>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계산공고</t>
    <phoneticPr fontId="1" type="noConversion"/>
  </si>
  <si>
    <t>문지열</t>
    <phoneticPr fontId="1" type="noConversion"/>
  </si>
  <si>
    <t>임동명</t>
    <phoneticPr fontId="1" type="noConversion"/>
  </si>
  <si>
    <t>마니산유치원</t>
    <phoneticPr fontId="1" type="noConversion"/>
  </si>
  <si>
    <t>건축</t>
    <phoneticPr fontId="1" type="noConversion"/>
  </si>
  <si>
    <t>본관동 누수보수공사</t>
    <phoneticPr fontId="1" type="noConversion"/>
  </si>
  <si>
    <t>화</t>
    <phoneticPr fontId="1" type="noConversion"/>
  </si>
  <si>
    <t>강화</t>
    <phoneticPr fontId="1" type="noConversion"/>
  </si>
  <si>
    <t>공립</t>
    <phoneticPr fontId="1" type="noConversion"/>
  </si>
  <si>
    <t>화</t>
    <phoneticPr fontId="1" type="noConversion"/>
  </si>
  <si>
    <t>인천양지초병설유</t>
    <phoneticPr fontId="1" type="noConversion"/>
  </si>
  <si>
    <t>토목</t>
    <phoneticPr fontId="1" type="noConversion"/>
  </si>
  <si>
    <t>놀이시설 조성 공사</t>
    <phoneticPr fontId="1" type="noConversion"/>
  </si>
  <si>
    <t>월</t>
    <phoneticPr fontId="1" type="noConversion"/>
  </si>
  <si>
    <t>서부</t>
    <phoneticPr fontId="1" type="noConversion"/>
  </si>
  <si>
    <t>중학교</t>
    <phoneticPr fontId="1" type="noConversion"/>
  </si>
  <si>
    <t>만성중</t>
    <phoneticPr fontId="1" type="noConversion"/>
  </si>
  <si>
    <t>동부</t>
    <phoneticPr fontId="1" type="noConversion"/>
  </si>
  <si>
    <t>음수대 교체 및 안전펜스(비구망)설치 공사</t>
    <phoneticPr fontId="1" type="noConversion"/>
  </si>
  <si>
    <t>화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</si>
  <si>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</si>
  <si>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</si>
  <si>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</si>
  <si>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작전여고</t>
    <phoneticPr fontId="1" type="noConversion"/>
  </si>
  <si>
    <t>전기</t>
    <phoneticPr fontId="1" type="noConversion"/>
  </si>
  <si>
    <t>화</t>
    <phoneticPr fontId="1" type="noConversion"/>
  </si>
  <si>
    <t>공립</t>
    <phoneticPr fontId="1" type="noConversion"/>
  </si>
  <si>
    <t>북부</t>
    <phoneticPr fontId="1" type="noConversion"/>
  </si>
  <si>
    <t>2024.10.8행감주요업무</t>
    <phoneticPr fontId="1" type="noConversion"/>
  </si>
  <si>
    <t>토목</t>
    <phoneticPr fontId="1" type="noConversion"/>
  </si>
  <si>
    <t xml:space="preserve">배수로 정비 공사 </t>
    <phoneticPr fontId="1" type="noConversion"/>
  </si>
  <si>
    <t>초등학교</t>
    <phoneticPr fontId="1" type="noConversion"/>
  </si>
  <si>
    <t>인천학익초</t>
    <phoneticPr fontId="1" type="noConversion"/>
  </si>
  <si>
    <t>남부</t>
    <phoneticPr fontId="1" type="noConversion"/>
  </si>
  <si>
    <t>이창헌</t>
    <phoneticPr fontId="1" type="noConversion"/>
  </si>
  <si>
    <t>건축</t>
    <phoneticPr fontId="1" type="noConversion"/>
  </si>
  <si>
    <t>인천청호초</t>
    <phoneticPr fontId="1" type="noConversion"/>
  </si>
  <si>
    <t>초등학교</t>
    <phoneticPr fontId="1" type="noConversion"/>
  </si>
  <si>
    <t>장애인시설보수공사</t>
    <phoneticPr fontId="1" type="noConversion"/>
  </si>
  <si>
    <t>강당및다목적실 환경개선공사</t>
    <phoneticPr fontId="1" type="noConversion"/>
  </si>
  <si>
    <t>인천서화초</t>
    <phoneticPr fontId="1" type="noConversion"/>
  </si>
  <si>
    <t>화</t>
    <phoneticPr fontId="1" type="noConversion"/>
  </si>
  <si>
    <t>인천담방초</t>
    <phoneticPr fontId="1" type="noConversion"/>
  </si>
  <si>
    <t>학생복지실 및 자치실 인테리어 공사</t>
    <phoneticPr fontId="1" type="noConversion"/>
  </si>
  <si>
    <t>인천생활과학고</t>
    <phoneticPr fontId="1" type="noConversion"/>
  </si>
  <si>
    <t>늘봄교실 바닥 공사</t>
    <phoneticPr fontId="1" type="noConversion"/>
  </si>
  <si>
    <t>인천가현중</t>
    <phoneticPr fontId="1" type="noConversion"/>
  </si>
  <si>
    <t>완료</t>
    <phoneticPr fontId="1" type="noConversion"/>
  </si>
  <si>
    <t>완료</t>
    <phoneticPr fontId="1" type="noConversion"/>
  </si>
  <si>
    <t>연평초중고</t>
    <phoneticPr fontId="1" type="noConversion"/>
  </si>
  <si>
    <t>관사 주차장 캐노피 설치 공사</t>
    <phoneticPr fontId="1" type="noConversion"/>
  </si>
  <si>
    <t>금</t>
    <phoneticPr fontId="1" type="noConversion"/>
  </si>
  <si>
    <t>인천정각중</t>
    <phoneticPr fontId="1" type="noConversion"/>
  </si>
  <si>
    <t>전기</t>
    <phoneticPr fontId="1" type="noConversion"/>
  </si>
  <si>
    <t>미래교실구축 전기 공사</t>
    <phoneticPr fontId="1" type="noConversion"/>
  </si>
  <si>
    <t>수</t>
    <phoneticPr fontId="1" type="noConversion"/>
  </si>
  <si>
    <t>서부</t>
    <phoneticPr fontId="1" type="noConversion"/>
  </si>
  <si>
    <t>남부</t>
    <phoneticPr fontId="1" type="noConversion"/>
  </si>
  <si>
    <t>중학교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</si>
  <si>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</si>
  <si>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</si>
  <si>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</si>
  <si>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</si>
  <si>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</si>
  <si>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</si>
  <si>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유동훈</t>
    <phoneticPr fontId="1" type="noConversion"/>
  </si>
  <si>
    <t>이승희</t>
    <phoneticPr fontId="1" type="noConversion"/>
  </si>
  <si>
    <t>임동명</t>
    <phoneticPr fontId="1" type="noConversion"/>
  </si>
  <si>
    <t>원유라</t>
    <phoneticPr fontId="1" type="noConversion"/>
  </si>
  <si>
    <t>목</t>
    <phoneticPr fontId="1" type="noConversion"/>
  </si>
  <si>
    <t>금</t>
    <phoneticPr fontId="1" type="noConversion"/>
  </si>
  <si>
    <t>화</t>
    <phoneticPr fontId="1" type="noConversion"/>
  </si>
  <si>
    <t>인천성리중</t>
    <phoneticPr fontId="1" type="noConversion"/>
  </si>
  <si>
    <t>건축</t>
    <phoneticPr fontId="1" type="noConversion"/>
  </si>
  <si>
    <t>현관 림프계단 포리그라스 설치 및 대리석 보수 공사</t>
    <phoneticPr fontId="1" type="noConversion"/>
  </si>
  <si>
    <t>목</t>
    <phoneticPr fontId="1" type="noConversion"/>
  </si>
  <si>
    <t>운동장 스탠드 도장공사</t>
    <phoneticPr fontId="1" type="noConversion"/>
  </si>
  <si>
    <t>금</t>
    <phoneticPr fontId="1" type="noConversion"/>
  </si>
  <si>
    <t>완료</t>
    <phoneticPr fontId="1" type="noConversion"/>
  </si>
  <si>
    <t>완료</t>
    <phoneticPr fontId="1" type="noConversion"/>
  </si>
  <si>
    <t>계산공업고</t>
    <phoneticPr fontId="1" type="noConversion"/>
  </si>
  <si>
    <t>교육환경개선공사(인방보수, 현수막게시대설치, 체육관보수)</t>
    <phoneticPr fontId="1" type="noConversion"/>
  </si>
  <si>
    <t>월</t>
    <phoneticPr fontId="1" type="noConversion"/>
  </si>
  <si>
    <t>내가초</t>
    <phoneticPr fontId="1" type="noConversion"/>
  </si>
  <si>
    <t>차양도색사택 개선공사</t>
    <phoneticPr fontId="1" type="noConversion"/>
  </si>
  <si>
    <t>초등학교</t>
    <phoneticPr fontId="1" type="noConversion"/>
  </si>
  <si>
    <t>인천후정초</t>
    <phoneticPr fontId="1" type="noConversion"/>
  </si>
  <si>
    <t>인천디자인고</t>
    <phoneticPr fontId="1" type="noConversion"/>
  </si>
  <si>
    <t>기계</t>
    <phoneticPr fontId="1" type="noConversion"/>
  </si>
  <si>
    <t>기계</t>
    <phoneticPr fontId="1" type="noConversion"/>
  </si>
  <si>
    <t>S.M.C물탱크 내부 보수공사</t>
    <phoneticPr fontId="1" type="noConversion"/>
  </si>
  <si>
    <t>운동장 음수대 공사</t>
    <phoneticPr fontId="1" type="noConversion"/>
  </si>
  <si>
    <t>일</t>
    <phoneticPr fontId="1" type="noConversion"/>
  </si>
  <si>
    <t>인천논현중</t>
    <phoneticPr fontId="1" type="noConversion"/>
  </si>
  <si>
    <t>전기</t>
    <phoneticPr fontId="1" type="noConversion"/>
  </si>
  <si>
    <t>석정중</t>
    <phoneticPr fontId="1" type="noConversion"/>
  </si>
  <si>
    <t>CCTV교체공사</t>
    <phoneticPr fontId="1" type="noConversion"/>
  </si>
  <si>
    <t>CCTV교체공사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</si>
  <si>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</si>
  <si>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</si>
  <si>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</si>
  <si>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</si>
  <si>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</si>
  <si>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</si>
  <si>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월</t>
    <phoneticPr fontId="1" type="noConversion"/>
  </si>
  <si>
    <t>완료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</si>
  <si>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</si>
  <si>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</si>
  <si>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</si>
  <si>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유동훈</t>
    <phoneticPr fontId="1" type="noConversion"/>
  </si>
  <si>
    <t>화</t>
    <phoneticPr fontId="1" type="noConversion"/>
  </si>
  <si>
    <t>화</t>
    <phoneticPr fontId="1" type="noConversion"/>
  </si>
  <si>
    <t>화</t>
    <phoneticPr fontId="1" type="noConversion"/>
  </si>
  <si>
    <t>인천송림초</t>
    <phoneticPr fontId="1" type="noConversion"/>
  </si>
  <si>
    <t>토목</t>
    <phoneticPr fontId="1" type="noConversion"/>
  </si>
  <si>
    <t>구령대환경개선공사</t>
    <phoneticPr fontId="1" type="noConversion"/>
  </si>
  <si>
    <t>인천가현중</t>
    <phoneticPr fontId="1" type="noConversion"/>
  </si>
  <si>
    <t>전기</t>
    <phoneticPr fontId="1" type="noConversion"/>
  </si>
  <si>
    <t>미래교실(컴퓨터실)전기공사</t>
    <phoneticPr fontId="1" type="noConversion"/>
  </si>
  <si>
    <t>남부</t>
    <phoneticPr fontId="1" type="noConversion"/>
  </si>
  <si>
    <t>공립</t>
    <phoneticPr fontId="1" type="noConversion"/>
  </si>
  <si>
    <t>서부</t>
    <phoneticPr fontId="1" type="noConversion"/>
  </si>
  <si>
    <t>공립</t>
    <phoneticPr fontId="1" type="noConversion"/>
  </si>
  <si>
    <t>이승희</t>
    <phoneticPr fontId="1" type="noConversion"/>
  </si>
  <si>
    <t>원유라</t>
    <phoneticPr fontId="1" type="noConversion"/>
  </si>
  <si>
    <t>수</t>
    <phoneticPr fontId="1" type="noConversion"/>
  </si>
  <si>
    <t>수</t>
    <phoneticPr fontId="1" type="noConversion"/>
  </si>
  <si>
    <t>아람초</t>
    <phoneticPr fontId="1" type="noConversion"/>
  </si>
  <si>
    <t>건축</t>
    <phoneticPr fontId="1" type="noConversion"/>
  </si>
  <si>
    <t>초등학교</t>
    <phoneticPr fontId="1" type="noConversion"/>
  </si>
  <si>
    <t>공립</t>
    <phoneticPr fontId="1" type="noConversion"/>
  </si>
  <si>
    <t>늘봄학교 공간 환경개선공사</t>
    <phoneticPr fontId="1" type="noConversion"/>
  </si>
  <si>
    <t>수</t>
    <phoneticPr fontId="1" type="noConversion"/>
  </si>
  <si>
    <t>완료</t>
    <phoneticPr fontId="1" type="noConversion"/>
  </si>
  <si>
    <t>문지열</t>
    <phoneticPr fontId="1" type="noConversion"/>
  </si>
  <si>
    <t>연수중</t>
    <phoneticPr fontId="1" type="noConversion"/>
  </si>
  <si>
    <t>옥상부분방수공사</t>
    <phoneticPr fontId="1" type="noConversion"/>
  </si>
  <si>
    <t>수</t>
    <phoneticPr fontId="1" type="noConversion"/>
  </si>
  <si>
    <t>중학교</t>
    <phoneticPr fontId="1" type="noConversion"/>
  </si>
  <si>
    <t>인천안산초</t>
    <phoneticPr fontId="1" type="noConversion"/>
  </si>
  <si>
    <t>방화문 설치 공사</t>
    <phoneticPr fontId="1" type="noConversion"/>
  </si>
  <si>
    <t>단봉초</t>
    <phoneticPr fontId="1" type="noConversion"/>
  </si>
  <si>
    <t>외부계단 도장 공사</t>
    <phoneticPr fontId="1" type="noConversion"/>
  </si>
  <si>
    <t>목</t>
    <phoneticPr fontId="1" type="noConversion"/>
  </si>
  <si>
    <t>인천정각중</t>
    <phoneticPr fontId="1" type="noConversion"/>
  </si>
  <si>
    <t>미래교실 건축공사</t>
    <phoneticPr fontId="1" type="noConversion"/>
  </si>
  <si>
    <t>인천일신초</t>
    <phoneticPr fontId="1" type="noConversion"/>
  </si>
  <si>
    <t>소규모 강당 바닥 교체 공사</t>
    <phoneticPr fontId="1" type="noConversion"/>
  </si>
  <si>
    <t>금</t>
    <phoneticPr fontId="1" type="noConversion"/>
  </si>
  <si>
    <t>만성중</t>
    <phoneticPr fontId="1" type="noConversion"/>
  </si>
  <si>
    <t>옥상 바닥 및 중앙현관(캐노피) 누수 보수 공사</t>
    <phoneticPr fontId="1" type="noConversion"/>
  </si>
  <si>
    <t>초등학교</t>
    <phoneticPr fontId="1" type="noConversion"/>
  </si>
  <si>
    <t>화</t>
    <phoneticPr fontId="1" type="noConversion"/>
  </si>
  <si>
    <t>인천가림초</t>
    <phoneticPr fontId="1" type="noConversion"/>
  </si>
  <si>
    <t>돌봄교실 바닥공사</t>
    <phoneticPr fontId="1" type="noConversion"/>
  </si>
  <si>
    <t>인천영종초</t>
    <phoneticPr fontId="1" type="noConversion"/>
  </si>
  <si>
    <t>금산분교 지붕 도색공사</t>
    <phoneticPr fontId="1" type="noConversion"/>
  </si>
  <si>
    <t>화도초</t>
    <phoneticPr fontId="1" type="noConversion"/>
  </si>
  <si>
    <t>토목</t>
    <phoneticPr fontId="1" type="noConversion"/>
  </si>
  <si>
    <t>외부 아스콘 포장 공사</t>
    <phoneticPr fontId="1" type="noConversion"/>
  </si>
  <si>
    <t>기계</t>
    <phoneticPr fontId="1" type="noConversion"/>
  </si>
  <si>
    <t>급식실 온수보일러 교체공사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</si>
  <si>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</si>
  <si>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</si>
  <si>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</si>
  <si>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</si>
  <si>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</si>
  <si>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</si>
  <si>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인천삼목초</t>
    <phoneticPr fontId="1" type="noConversion"/>
  </si>
  <si>
    <t>임동명</t>
    <phoneticPr fontId="1" type="noConversion"/>
  </si>
  <si>
    <t>이창헌</t>
    <phoneticPr fontId="1" type="noConversion"/>
  </si>
  <si>
    <t>조재원</t>
    <phoneticPr fontId="1" type="noConversion"/>
  </si>
  <si>
    <t>목</t>
    <phoneticPr fontId="1" type="noConversion"/>
  </si>
  <si>
    <t>인천과학고</t>
    <phoneticPr fontId="1" type="noConversion"/>
  </si>
  <si>
    <t xml:space="preserve">도서관 및 전기실 개선공사 </t>
    <phoneticPr fontId="1" type="noConversion"/>
  </si>
  <si>
    <t>남부</t>
    <phoneticPr fontId="1" type="noConversion"/>
  </si>
  <si>
    <t>임동명</t>
    <phoneticPr fontId="1" type="noConversion"/>
  </si>
  <si>
    <t>영종중</t>
    <phoneticPr fontId="1" type="noConversion"/>
  </si>
  <si>
    <t>건축</t>
    <phoneticPr fontId="1" type="noConversion"/>
  </si>
  <si>
    <t xml:space="preserve">미래교실 공사 </t>
    <phoneticPr fontId="1" type="noConversion"/>
  </si>
  <si>
    <t>완료</t>
    <phoneticPr fontId="1" type="noConversion"/>
  </si>
  <si>
    <t>임동명</t>
    <phoneticPr fontId="1" type="noConversion"/>
  </si>
  <si>
    <t>중학교</t>
    <phoneticPr fontId="1" type="noConversion"/>
  </si>
  <si>
    <t>완료</t>
    <phoneticPr fontId="1" type="noConversion"/>
  </si>
  <si>
    <t>월</t>
    <phoneticPr fontId="1" type="noConversion"/>
  </si>
  <si>
    <t>전기</t>
    <phoneticPr fontId="1" type="noConversion"/>
  </si>
  <si>
    <t>인천신정중</t>
    <phoneticPr fontId="1" type="noConversion"/>
  </si>
  <si>
    <t>변압기 교체공사</t>
    <phoneticPr fontId="1" type="noConversion"/>
  </si>
  <si>
    <t>고압수전실 기기교체 공사</t>
    <phoneticPr fontId="1" type="noConversion"/>
  </si>
  <si>
    <t>유동훈</t>
    <phoneticPr fontId="1" type="noConversion"/>
  </si>
  <si>
    <t>동부</t>
    <phoneticPr fontId="1" type="noConversion"/>
  </si>
  <si>
    <t>공립</t>
    <phoneticPr fontId="1" type="noConversion"/>
  </si>
  <si>
    <t>유치원</t>
    <phoneticPr fontId="1" type="noConversion"/>
  </si>
  <si>
    <t>인천고잔유치원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</si>
  <si>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</si>
  <si>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</si>
  <si>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</si>
  <si>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목</t>
    <phoneticPr fontId="1" type="noConversion"/>
  </si>
  <si>
    <t>목</t>
    <phoneticPr fontId="1" type="noConversion"/>
  </si>
  <si>
    <t>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</si>
</sst>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1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F13" sqref="F13"/>
    </sheetView>
  </sheetViews>
  <sheetFormatPr defaultRowHeight="16.5"/>
  <cols>
    <col min="1" max="1" width="3" customWidth="1"/>
    <col min="16" max="16" width="3.125" customWidth="1"/>
  </cols>
  <sheetData>
    <row r="1" spans="1:16" ht="17.25" thickBot="1"/>
    <row r="2" spans="1:16" s="37" customFormat="1" ht="38.25" thickBot="1">
      <c r="A2" s="107" t="s">
        <v>296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</row>
    <row r="3" spans="1:16" ht="17.25" thickBot="1"/>
    <row r="4" spans="1:16" s="1" customFormat="1" ht="23.25" customHeight="1" thickBot="1">
      <c r="B4" s="69" t="s">
        <v>297</v>
      </c>
      <c r="C4" s="51" t="s">
        <v>301</v>
      </c>
      <c r="D4" s="50" t="s">
        <v>23</v>
      </c>
      <c r="E4" s="9"/>
      <c r="F4" s="69" t="s">
        <v>298</v>
      </c>
      <c r="G4" s="51" t="s">
        <v>301</v>
      </c>
      <c r="H4" s="50" t="s">
        <v>23</v>
      </c>
      <c r="I4" s="9"/>
      <c r="N4" s="69" t="s">
        <v>302</v>
      </c>
      <c r="O4" s="65" t="s">
        <v>301</v>
      </c>
    </row>
    <row r="5" spans="1:16" s="1" customFormat="1">
      <c r="B5" s="57" t="s">
        <v>24</v>
      </c>
      <c r="C5" s="52">
        <f>COUNTIF(내역!$B$13:B2490, "동부")</f>
        <v>200</v>
      </c>
      <c r="D5" s="61">
        <f>C5/SUM($C$5:$C$9)</f>
        <v>0.303951367781155</v>
      </c>
      <c r="E5" s="9"/>
      <c r="F5" s="57" t="s">
        <v>16</v>
      </c>
      <c r="G5" s="52">
        <f>COUNTIF(내역!$F$13:F2490, "건축")</f>
        <v>416</v>
      </c>
      <c r="H5" s="61">
        <f>G5/SUM($G$5:$G$8)</f>
        <v>0.63221884498480241</v>
      </c>
      <c r="I5" s="9"/>
      <c r="N5" s="57" t="s">
        <v>305</v>
      </c>
      <c r="O5" s="66">
        <f>SUM(G5:G8)</f>
        <v>658</v>
      </c>
    </row>
    <row r="6" spans="1:16" s="1" customFormat="1">
      <c r="B6" s="58" t="s">
        <v>10</v>
      </c>
      <c r="C6" s="53">
        <f>COUNTIF(내역!$B$13:B2491, "서부")</f>
        <v>169</v>
      </c>
      <c r="D6" s="62">
        <f>C6/SUM($C$5:$C$9)</f>
        <v>0.25683890577507601</v>
      </c>
      <c r="E6" s="9"/>
      <c r="F6" s="58" t="s">
        <v>17</v>
      </c>
      <c r="G6" s="53">
        <f>COUNTIF(내역!$F$13:F2491, "토목")</f>
        <v>105</v>
      </c>
      <c r="H6" s="62">
        <f>G6/SUM($G$5:$G$8)</f>
        <v>0.15957446808510639</v>
      </c>
      <c r="I6" s="9"/>
      <c r="N6" s="58" t="s">
        <v>20</v>
      </c>
      <c r="O6" s="67">
        <f>COUNTIF(내역!K$13:$M2491, "완료")</f>
        <v>658</v>
      </c>
    </row>
    <row r="7" spans="1:16" s="1" customFormat="1" ht="17.25" thickBot="1">
      <c r="B7" s="58" t="s">
        <v>25</v>
      </c>
      <c r="C7" s="53">
        <f>COUNTIF(내역!$B$13:B2492, "남부")</f>
        <v>106</v>
      </c>
      <c r="D7" s="62">
        <f>C7/SUM($C$5:$C$9)</f>
        <v>0.16109422492401215</v>
      </c>
      <c r="E7" s="9"/>
      <c r="F7" s="58" t="s">
        <v>18</v>
      </c>
      <c r="G7" s="53">
        <f>COUNTIF(내역!$F$13:F2492, "기계")</f>
        <v>35</v>
      </c>
      <c r="H7" s="62">
        <f>G7/SUM($G$5:$G$8)</f>
        <v>5.3191489361702128E-2</v>
      </c>
      <c r="I7" s="9"/>
      <c r="N7" s="70" t="s">
        <v>300</v>
      </c>
      <c r="O7" s="68">
        <f>COUNTIF(내역!K$13:$M2492, "처리중")</f>
        <v>0</v>
      </c>
    </row>
    <row r="8" spans="1:16" s="1" customFormat="1" ht="17.25" thickBot="1">
      <c r="B8" s="58" t="s">
        <v>9</v>
      </c>
      <c r="C8" s="53">
        <f>COUNTIF(내역!$B$13:B2493, "북부")</f>
        <v>153</v>
      </c>
      <c r="D8" s="62">
        <f>C8/SUM($C$5:$C$9)</f>
        <v>0.23252279635258358</v>
      </c>
      <c r="E8" s="9"/>
      <c r="F8" s="70" t="s">
        <v>19</v>
      </c>
      <c r="G8" s="64">
        <f>COUNTIF(내역!$F$13:F2493, "전기")</f>
        <v>102</v>
      </c>
      <c r="H8" s="63">
        <f>G8/SUM($G$5:$G$8)</f>
        <v>0.15501519756838905</v>
      </c>
      <c r="I8" s="9"/>
      <c r="J8" s="9"/>
      <c r="K8" s="9"/>
    </row>
    <row r="9" spans="1:16" s="1" customFormat="1" ht="17.25" thickBot="1">
      <c r="B9" s="70" t="s">
        <v>11</v>
      </c>
      <c r="C9" s="64">
        <f>COUNTIF(내역!$B$13:B2494, "강화")</f>
        <v>30</v>
      </c>
      <c r="D9" s="63">
        <f>C9/SUM($C$5:$C$9)</f>
        <v>4.5592705167173252E-2</v>
      </c>
    </row>
    <row r="10" spans="1:16" s="1" customFormat="1" ht="17.25" thickBot="1"/>
    <row r="11" spans="1:16" s="1" customFormat="1" ht="30" customHeight="1" thickBot="1">
      <c r="B11" s="56" t="s">
        <v>306</v>
      </c>
      <c r="C11" s="51" t="s">
        <v>307</v>
      </c>
      <c r="D11" s="49" t="s">
        <v>308</v>
      </c>
      <c r="E11" s="49" t="s">
        <v>309</v>
      </c>
      <c r="F11" s="49" t="s">
        <v>310</v>
      </c>
      <c r="G11" s="49" t="s">
        <v>311</v>
      </c>
      <c r="H11" s="49" t="s">
        <v>312</v>
      </c>
      <c r="I11" s="49" t="s">
        <v>313</v>
      </c>
      <c r="J11" s="49" t="s">
        <v>314</v>
      </c>
      <c r="K11" s="49" t="s">
        <v>315</v>
      </c>
      <c r="L11" s="49" t="s">
        <v>316</v>
      </c>
      <c r="M11" s="49" t="s">
        <v>317</v>
      </c>
      <c r="N11" s="49" t="s">
        <v>318</v>
      </c>
      <c r="O11" s="50" t="s">
        <v>320</v>
      </c>
    </row>
    <row r="12" spans="1:16" s="1" customFormat="1">
      <c r="B12" s="57" t="s">
        <v>16</v>
      </c>
      <c r="C12" s="52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104">
        <f>COUNTIF(내역!$F$328:$F$527, "건축")</f>
        <v>133</v>
      </c>
      <c r="J12" s="104">
        <f>COUNTIF(내역!$F$528:$F$578, "건축")</f>
        <v>34</v>
      </c>
      <c r="K12" s="104">
        <f>COUNTIF(내역!$F$579:$F$627, "건축")</f>
        <v>40</v>
      </c>
      <c r="L12" s="104">
        <f>COUNTIF(내역!$F$628:$F$670, "건축")</f>
        <v>26</v>
      </c>
      <c r="M12" s="39"/>
      <c r="N12" s="39"/>
      <c r="O12" s="48">
        <f>SUM(C12:N12)</f>
        <v>416</v>
      </c>
    </row>
    <row r="13" spans="1:16" s="1" customFormat="1">
      <c r="B13" s="58" t="s">
        <v>17</v>
      </c>
      <c r="C13" s="53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104">
        <f>COUNTIF(내역!$F$328:$F$527, "토목")</f>
        <v>30</v>
      </c>
      <c r="J13" s="104">
        <f>COUNTIF(내역!$F$528:$F$578, "토목")</f>
        <v>7</v>
      </c>
      <c r="K13" s="104">
        <f>COUNTIF(내역!$F$579:$F$627, "토목")</f>
        <v>5</v>
      </c>
      <c r="L13" s="104">
        <f>COUNTIF(내역!$F$628:$F$670, "토목")</f>
        <v>6</v>
      </c>
      <c r="M13" s="2"/>
      <c r="N13" s="2"/>
      <c r="O13" s="48">
        <f t="shared" ref="O13:O15" si="0">SUM(C13:N13)</f>
        <v>105</v>
      </c>
    </row>
    <row r="14" spans="1:16" s="1" customFormat="1">
      <c r="B14" s="58" t="s">
        <v>18</v>
      </c>
      <c r="C14" s="53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104">
        <f>COUNTIF(내역!$F$328:$F$527, "기계")</f>
        <v>10</v>
      </c>
      <c r="J14" s="104">
        <f>COUNTIF(내역!$F$528:$F$578, "기계")</f>
        <v>2</v>
      </c>
      <c r="K14" s="104">
        <f>COUNTIF(내역!$F$579:$F$627, "기계")</f>
        <v>1</v>
      </c>
      <c r="L14" s="104">
        <f>COUNTIF(내역!$F$628:$F$670, "기계")</f>
        <v>3</v>
      </c>
      <c r="M14" s="2"/>
      <c r="N14" s="2"/>
      <c r="O14" s="48">
        <f t="shared" si="0"/>
        <v>35</v>
      </c>
    </row>
    <row r="15" spans="1:16" s="1" customFormat="1" ht="17.25" thickBot="1">
      <c r="B15" s="59" t="s">
        <v>19</v>
      </c>
      <c r="C15" s="54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104">
        <f>COUNTIF(내역!$F$328:$F$527, "전기")</f>
        <v>27</v>
      </c>
      <c r="J15" s="104">
        <f>COUNTIF(내역!$F$528:$F$578, "전기")</f>
        <v>8</v>
      </c>
      <c r="K15" s="104">
        <f>COUNTIF(내역!$F$579:$F$627, "전기")</f>
        <v>3</v>
      </c>
      <c r="L15" s="104">
        <f>COUNTIF(내역!$F$628:$F$670, "전기")</f>
        <v>8</v>
      </c>
      <c r="M15" s="45"/>
      <c r="N15" s="45"/>
      <c r="O15" s="48">
        <f t="shared" si="0"/>
        <v>102</v>
      </c>
    </row>
    <row r="16" spans="1:16" s="1" customFormat="1" ht="22.5" customHeight="1" thickBot="1">
      <c r="B16" s="60" t="s">
        <v>319</v>
      </c>
      <c r="C16" s="55">
        <f t="shared" ref="C16:L16" si="1">SUM(C12:C15)</f>
        <v>91</v>
      </c>
      <c r="D16" s="55">
        <f t="shared" si="1"/>
        <v>61</v>
      </c>
      <c r="E16" s="55">
        <f t="shared" si="1"/>
        <v>32</v>
      </c>
      <c r="F16" s="55">
        <f t="shared" si="1"/>
        <v>32</v>
      </c>
      <c r="G16" s="55">
        <f t="shared" si="1"/>
        <v>43</v>
      </c>
      <c r="H16" s="55">
        <f t="shared" si="1"/>
        <v>56</v>
      </c>
      <c r="I16" s="105">
        <f t="shared" si="1"/>
        <v>200</v>
      </c>
      <c r="J16" s="105">
        <f t="shared" si="1"/>
        <v>51</v>
      </c>
      <c r="K16" s="105">
        <f t="shared" si="1"/>
        <v>49</v>
      </c>
      <c r="L16" s="105">
        <f t="shared" si="1"/>
        <v>43</v>
      </c>
      <c r="M16" s="46"/>
      <c r="N16" s="46"/>
      <c r="O16" s="47">
        <f>SUM(O12:O15)</f>
        <v>658</v>
      </c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1"/>
  <sheetViews>
    <sheetView view="pageBreakPreview" zoomScale="90" zoomScaleNormal="100" zoomScaleSheetLayoutView="90" workbookViewId="0">
      <pane xSplit="6" ySplit="12" topLeftCell="G662" activePane="bottomRight" state="frozen"/>
      <selection pane="topRight" activeCell="H1" sqref="H1"/>
      <selection pane="bottomLeft" activeCell="A14" sqref="A14"/>
      <selection pane="bottomRight" activeCell="F675" sqref="F675"/>
    </sheetView>
  </sheetViews>
  <sheetFormatPr defaultRowHeight="16.5"/>
  <cols>
    <col min="1" max="6" width="10" style="1" customWidth="1"/>
    <col min="7" max="7" width="14" style="72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/>
    <row r="2" spans="1:19" s="16" customFormat="1" ht="45.75" thickBot="1">
      <c r="A2" s="110" t="s">
        <v>296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  <c r="P2" s="15"/>
      <c r="Q2" s="15"/>
      <c r="R2" s="15"/>
      <c r="S2" s="15"/>
    </row>
    <row r="3" spans="1:19" s="4" customFormat="1" ht="18" thickBot="1">
      <c r="G3" s="73"/>
      <c r="P3" s="10"/>
      <c r="Q3" s="10"/>
      <c r="R3" s="10"/>
      <c r="S3" s="10"/>
    </row>
    <row r="4" spans="1:19" s="27" customFormat="1" ht="26.25" customHeight="1" thickBot="1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0"/>
      <c r="P4" s="28"/>
      <c r="Q4" s="28"/>
      <c r="R4" s="28"/>
      <c r="S4" s="28"/>
    </row>
    <row r="5" spans="1:19" s="4" customFormat="1" ht="28.5" customHeight="1">
      <c r="A5" s="31" t="s">
        <v>24</v>
      </c>
      <c r="B5" s="17">
        <f>COUNTIF($B$13:$B$1826, "동부")</f>
        <v>200</v>
      </c>
      <c r="C5" s="34" t="s">
        <v>16</v>
      </c>
      <c r="D5" s="18">
        <f>COUNTIF($F$13:$F$1826, "건축")</f>
        <v>416</v>
      </c>
      <c r="E5" s="31" t="s">
        <v>299</v>
      </c>
      <c r="F5" s="17">
        <f>SUM(B5:B9)</f>
        <v>658</v>
      </c>
      <c r="G5" s="81"/>
      <c r="P5" s="10"/>
      <c r="Q5" s="10"/>
      <c r="R5" s="10"/>
      <c r="S5" s="10"/>
    </row>
    <row r="6" spans="1:19" s="4" customFormat="1" ht="28.5" customHeight="1">
      <c r="A6" s="32" t="s">
        <v>10</v>
      </c>
      <c r="B6" s="19">
        <f>COUNTIF($B$13:$B$1826, "서부")</f>
        <v>169</v>
      </c>
      <c r="C6" s="35" t="s">
        <v>17</v>
      </c>
      <c r="D6" s="20">
        <f>COUNTIF($F$13:$F$1826, "토목")</f>
        <v>105</v>
      </c>
      <c r="E6" s="32" t="s">
        <v>20</v>
      </c>
      <c r="F6" s="19">
        <f>COUNTIF($M$13:$M$1826, "완료")</f>
        <v>658</v>
      </c>
      <c r="G6" s="81"/>
      <c r="P6" s="10"/>
      <c r="Q6" s="10"/>
      <c r="R6" s="10"/>
      <c r="S6" s="10"/>
    </row>
    <row r="7" spans="1:19" s="4" customFormat="1" ht="28.5" customHeight="1">
      <c r="A7" s="32" t="s">
        <v>25</v>
      </c>
      <c r="B7" s="19">
        <f>COUNTIF($B$13:$B$1826, "남부")</f>
        <v>106</v>
      </c>
      <c r="C7" s="35" t="s">
        <v>18</v>
      </c>
      <c r="D7" s="20">
        <f>COUNTIF($F$13:$F$1826, "기계")</f>
        <v>35</v>
      </c>
      <c r="E7" s="32" t="s">
        <v>300</v>
      </c>
      <c r="F7" s="19">
        <f>COUNTIF($M$13:$M$1826, "처리중")</f>
        <v>0</v>
      </c>
      <c r="G7" s="81"/>
      <c r="P7" s="10"/>
      <c r="Q7" s="10"/>
      <c r="R7" s="10"/>
      <c r="S7" s="10"/>
    </row>
    <row r="8" spans="1:19" s="4" customFormat="1" ht="28.5" customHeight="1">
      <c r="A8" s="32" t="s">
        <v>9</v>
      </c>
      <c r="B8" s="19">
        <f>COUNTIF($B$13:$B$1826, "북부")</f>
        <v>153</v>
      </c>
      <c r="C8" s="35" t="s">
        <v>19</v>
      </c>
      <c r="D8" s="20">
        <f>COUNTIF($F$13:$F$1826, "전기")</f>
        <v>102</v>
      </c>
      <c r="E8" s="32"/>
      <c r="F8" s="19"/>
      <c r="G8" s="81"/>
      <c r="P8" s="10"/>
      <c r="Q8" s="10"/>
      <c r="R8" s="10"/>
      <c r="S8" s="10"/>
    </row>
    <row r="9" spans="1:19" s="4" customFormat="1" ht="28.5" customHeight="1" thickBot="1">
      <c r="A9" s="33" t="s">
        <v>11</v>
      </c>
      <c r="B9" s="21">
        <f>COUNTIF($B$13:$B$1826, "강화")</f>
        <v>30</v>
      </c>
      <c r="C9" s="36"/>
      <c r="D9" s="22"/>
      <c r="E9" s="33"/>
      <c r="F9" s="21"/>
      <c r="G9" s="81"/>
      <c r="P9" s="10"/>
      <c r="Q9" s="10"/>
      <c r="R9" s="10"/>
      <c r="S9" s="10"/>
    </row>
    <row r="10" spans="1:19" s="4" customFormat="1" ht="17.25">
      <c r="A10" s="11"/>
      <c r="B10" s="11"/>
      <c r="C10" s="11"/>
      <c r="D10" s="11"/>
      <c r="E10" s="11"/>
      <c r="F10" s="11"/>
      <c r="G10" s="74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>
      <c r="A11" s="75">
        <f>SUBTOTAL(3,A13:A1705)</f>
        <v>658</v>
      </c>
      <c r="B11" s="9"/>
      <c r="C11" s="9"/>
      <c r="D11" s="9"/>
      <c r="E11" s="9"/>
      <c r="F11" s="9"/>
      <c r="G11" s="75">
        <f>SUBTOTAL(9,G13:G1705)</f>
        <v>19919516375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1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6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6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6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6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6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6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6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6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6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6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6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6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6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6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6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6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6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6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6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6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6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6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6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6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6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6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6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6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6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6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6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6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7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7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7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7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7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7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7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7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7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7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7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7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7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7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7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7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7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7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7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7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7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7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7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7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7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7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7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7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7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7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7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7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7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7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7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7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7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7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7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7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7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7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7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7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7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7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7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7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7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7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7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7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7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7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7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7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7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7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7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88"/>
      <c r="Q103" s="88"/>
      <c r="R103" s="88"/>
      <c r="S103" s="88"/>
    </row>
    <row r="104" spans="1:19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79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7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7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7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78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79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7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7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7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7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7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7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7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7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7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7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7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7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7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7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7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7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7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7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7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7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7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7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7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7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7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7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7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6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6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6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6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6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6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6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6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6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6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6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6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6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6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6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6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6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6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6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6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6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6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6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6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6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6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6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88" t="s">
        <v>365</v>
      </c>
      <c r="Q163" s="88"/>
      <c r="R163" s="88"/>
      <c r="S163" s="88"/>
    </row>
    <row r="164" spans="1:19" s="44" customFormat="1" ht="17.25" thickBot="1">
      <c r="A164" s="2">
        <v>152</v>
      </c>
      <c r="B164" s="89" t="s">
        <v>24</v>
      </c>
      <c r="C164" s="89" t="s">
        <v>12</v>
      </c>
      <c r="D164" s="89" t="s">
        <v>13</v>
      </c>
      <c r="E164" s="89" t="s">
        <v>362</v>
      </c>
      <c r="F164" s="89" t="s">
        <v>17</v>
      </c>
      <c r="G164" s="90">
        <v>9713000</v>
      </c>
      <c r="H164" s="89" t="s">
        <v>363</v>
      </c>
      <c r="I164" s="91">
        <v>45350</v>
      </c>
      <c r="J164" s="89" t="s">
        <v>84</v>
      </c>
      <c r="K164" s="91">
        <v>45356</v>
      </c>
      <c r="L164" s="89" t="s">
        <v>26</v>
      </c>
      <c r="M164" s="89" t="s">
        <v>20</v>
      </c>
      <c r="N164" s="89">
        <f t="shared" ref="N164:N177" si="4">K164-I164+1</f>
        <v>7</v>
      </c>
      <c r="O164" s="89" t="s">
        <v>93</v>
      </c>
      <c r="P164" s="43" t="s">
        <v>364</v>
      </c>
      <c r="Q164" s="43"/>
      <c r="R164" s="43"/>
      <c r="S164" s="43"/>
    </row>
    <row r="165" spans="1:19" ht="17.25" thickTop="1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2">
        <v>170000000</v>
      </c>
      <c r="H165" s="39" t="s">
        <v>333</v>
      </c>
      <c r="I165" s="83">
        <v>45356</v>
      </c>
      <c r="J165" s="39" t="s">
        <v>26</v>
      </c>
      <c r="K165" s="83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6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6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6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6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6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6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6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6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6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6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6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6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6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6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6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6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6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6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6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6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6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6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6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6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6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6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6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6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6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88"/>
      <c r="Q194" s="88"/>
      <c r="R194" s="88"/>
      <c r="S194" s="88"/>
    </row>
    <row r="195" spans="1:19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2">
        <v>27104000</v>
      </c>
      <c r="H195" s="39" t="s">
        <v>410</v>
      </c>
      <c r="I195" s="83">
        <v>45380</v>
      </c>
      <c r="J195" s="39" t="s">
        <v>37</v>
      </c>
      <c r="K195" s="83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>
      <c r="A196" s="2">
        <v>184</v>
      </c>
      <c r="B196" s="84" t="s">
        <v>10</v>
      </c>
      <c r="C196" s="84" t="s">
        <v>12</v>
      </c>
      <c r="D196" s="84" t="s">
        <v>13</v>
      </c>
      <c r="E196" s="84" t="s">
        <v>405</v>
      </c>
      <c r="F196" s="84" t="s">
        <v>19</v>
      </c>
      <c r="G196" s="85">
        <f>5225000</f>
        <v>5225000</v>
      </c>
      <c r="H196" s="84" t="s">
        <v>411</v>
      </c>
      <c r="I196" s="86">
        <v>45380</v>
      </c>
      <c r="J196" s="84" t="s">
        <v>37</v>
      </c>
      <c r="K196" s="86">
        <v>45383</v>
      </c>
      <c r="L196" s="84" t="s">
        <v>87</v>
      </c>
      <c r="M196" s="84" t="s">
        <v>20</v>
      </c>
      <c r="N196" s="84">
        <f t="shared" si="5"/>
        <v>4</v>
      </c>
      <c r="O196" s="84" t="s">
        <v>40</v>
      </c>
      <c r="Q196" s="43"/>
      <c r="R196" s="43"/>
      <c r="S196" s="43"/>
    </row>
    <row r="197" spans="1:19" ht="17.25" thickTop="1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2">
        <v>28252400</v>
      </c>
      <c r="H197" s="39" t="s">
        <v>419</v>
      </c>
      <c r="I197" s="83">
        <v>45383</v>
      </c>
      <c r="J197" s="39" t="s">
        <v>88</v>
      </c>
      <c r="K197" s="83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88" t="s">
        <v>415</v>
      </c>
    </row>
    <row r="198" spans="1:19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6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6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6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6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6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6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6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6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6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6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6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6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6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6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6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6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6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6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6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6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6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6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6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6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88"/>
      <c r="Q221" s="88"/>
      <c r="R221" s="88"/>
      <c r="S221" s="88"/>
    </row>
    <row r="222" spans="1:19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6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6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6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6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6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6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>
      <c r="A228" s="2">
        <v>216</v>
      </c>
      <c r="B228" s="84" t="s">
        <v>462</v>
      </c>
      <c r="C228" s="84" t="s">
        <v>420</v>
      </c>
      <c r="D228" s="84" t="s">
        <v>15</v>
      </c>
      <c r="E228" s="84" t="s">
        <v>505</v>
      </c>
      <c r="F228" s="84" t="s">
        <v>432</v>
      </c>
      <c r="G228" s="85">
        <v>6050000</v>
      </c>
      <c r="H228" s="84" t="s">
        <v>601</v>
      </c>
      <c r="I228" s="86">
        <v>45412</v>
      </c>
      <c r="J228" s="84" t="s">
        <v>441</v>
      </c>
      <c r="K228" s="86">
        <v>45413</v>
      </c>
      <c r="L228" s="84" t="s">
        <v>497</v>
      </c>
      <c r="M228" s="84" t="s">
        <v>479</v>
      </c>
      <c r="N228" s="84">
        <f t="shared" ref="N228:N292" si="6">K228-I228+1</f>
        <v>2</v>
      </c>
      <c r="O228" s="84" t="s">
        <v>287</v>
      </c>
      <c r="P228" s="43"/>
      <c r="Q228" s="43"/>
      <c r="R228" s="43"/>
      <c r="S228" s="43"/>
    </row>
    <row r="229" spans="1:19" ht="17.25" thickTop="1">
      <c r="A229" s="2">
        <v>217</v>
      </c>
      <c r="B229" s="92" t="s">
        <v>431</v>
      </c>
      <c r="C229" s="92" t="s">
        <v>420</v>
      </c>
      <c r="D229" s="92" t="s">
        <v>15</v>
      </c>
      <c r="E229" s="92" t="s">
        <v>596</v>
      </c>
      <c r="F229" s="92" t="s">
        <v>447</v>
      </c>
      <c r="G229" s="93">
        <v>49962000</v>
      </c>
      <c r="H229" s="92" t="s">
        <v>597</v>
      </c>
      <c r="I229" s="94">
        <v>45413</v>
      </c>
      <c r="J229" s="92" t="s">
        <v>497</v>
      </c>
      <c r="K229" s="94">
        <v>45425</v>
      </c>
      <c r="L229" s="92" t="s">
        <v>643</v>
      </c>
      <c r="M229" s="92" t="s">
        <v>20</v>
      </c>
      <c r="N229" s="92">
        <f t="shared" si="6"/>
        <v>13</v>
      </c>
      <c r="O229" s="92" t="s">
        <v>598</v>
      </c>
    </row>
    <row r="230" spans="1:19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6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6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6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6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6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6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6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6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6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6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6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6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6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6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6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6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6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6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6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6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6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6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6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6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6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6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6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6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6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6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6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6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6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6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6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6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6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6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6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6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6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>
      <c r="A271" s="2">
        <v>259</v>
      </c>
      <c r="B271" s="84" t="s">
        <v>839</v>
      </c>
      <c r="C271" s="84" t="s">
        <v>811</v>
      </c>
      <c r="D271" s="84" t="s">
        <v>821</v>
      </c>
      <c r="E271" s="84" t="s">
        <v>820</v>
      </c>
      <c r="F271" s="84" t="s">
        <v>817</v>
      </c>
      <c r="G271" s="85">
        <v>42337000</v>
      </c>
      <c r="H271" s="84" t="s">
        <v>824</v>
      </c>
      <c r="I271" s="86">
        <v>45443</v>
      </c>
      <c r="J271" s="84" t="s">
        <v>819</v>
      </c>
      <c r="K271" s="86">
        <v>45447</v>
      </c>
      <c r="L271" s="84" t="s">
        <v>833</v>
      </c>
      <c r="M271" s="84" t="s">
        <v>847</v>
      </c>
      <c r="N271" s="84">
        <f t="shared" si="6"/>
        <v>5</v>
      </c>
      <c r="O271" s="84" t="s">
        <v>846</v>
      </c>
      <c r="P271" s="43"/>
      <c r="Q271" s="43"/>
      <c r="R271" s="43"/>
      <c r="S271" s="43"/>
    </row>
    <row r="272" spans="1:19" ht="17.25" thickTop="1">
      <c r="A272" s="2">
        <v>260</v>
      </c>
      <c r="B272" s="95" t="s">
        <v>837</v>
      </c>
      <c r="C272" s="95" t="s">
        <v>811</v>
      </c>
      <c r="D272" s="95" t="s">
        <v>821</v>
      </c>
      <c r="E272" s="95" t="s">
        <v>826</v>
      </c>
      <c r="F272" s="95" t="s">
        <v>825</v>
      </c>
      <c r="G272" s="96">
        <v>83687000</v>
      </c>
      <c r="H272" s="95" t="s">
        <v>828</v>
      </c>
      <c r="I272" s="97">
        <v>45446</v>
      </c>
      <c r="J272" s="95" t="s">
        <v>827</v>
      </c>
      <c r="K272" s="97">
        <v>45448</v>
      </c>
      <c r="L272" s="95" t="s">
        <v>868</v>
      </c>
      <c r="M272" s="95" t="s">
        <v>101</v>
      </c>
      <c r="N272" s="95">
        <f t="shared" si="6"/>
        <v>3</v>
      </c>
      <c r="O272" s="1" t="s">
        <v>841</v>
      </c>
    </row>
    <row r="273" spans="1:16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6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02" t="s">
        <v>842</v>
      </c>
    </row>
    <row r="274" spans="1:16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6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02" t="s">
        <v>841</v>
      </c>
      <c r="P274" s="8" t="s">
        <v>852</v>
      </c>
    </row>
    <row r="275" spans="1:16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6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02" t="s">
        <v>866</v>
      </c>
    </row>
    <row r="276" spans="1:16">
      <c r="A276" s="2">
        <v>264</v>
      </c>
      <c r="B276" s="98" t="s">
        <v>869</v>
      </c>
      <c r="C276" s="98" t="s">
        <v>872</v>
      </c>
      <c r="D276" s="98" t="s">
        <v>873</v>
      </c>
      <c r="E276" s="98" t="s">
        <v>857</v>
      </c>
      <c r="F276" s="98" t="s">
        <v>859</v>
      </c>
      <c r="G276" s="99">
        <v>30327000</v>
      </c>
      <c r="H276" s="98" t="s">
        <v>860</v>
      </c>
      <c r="I276" s="100">
        <v>45448</v>
      </c>
      <c r="J276" s="98" t="s">
        <v>861</v>
      </c>
      <c r="K276" s="100">
        <v>45457</v>
      </c>
      <c r="L276" s="98" t="s">
        <v>914</v>
      </c>
      <c r="M276" s="98" t="s">
        <v>101</v>
      </c>
      <c r="N276" s="98">
        <f t="shared" si="6"/>
        <v>10</v>
      </c>
      <c r="O276" s="103" t="s">
        <v>866</v>
      </c>
    </row>
    <row r="277" spans="1:16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6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02" t="s">
        <v>866</v>
      </c>
    </row>
    <row r="278" spans="1:16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6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02" t="s">
        <v>866</v>
      </c>
    </row>
    <row r="279" spans="1:16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6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02" t="s">
        <v>893</v>
      </c>
    </row>
    <row r="280" spans="1:16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6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02" t="s">
        <v>894</v>
      </c>
    </row>
    <row r="281" spans="1:16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6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02" t="s">
        <v>895</v>
      </c>
    </row>
    <row r="282" spans="1:16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6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02" t="s">
        <v>896</v>
      </c>
    </row>
    <row r="283" spans="1:16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6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02" t="s">
        <v>911</v>
      </c>
    </row>
    <row r="284" spans="1:16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6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02" t="s">
        <v>912</v>
      </c>
      <c r="P284" s="8" t="s">
        <v>947</v>
      </c>
    </row>
    <row r="285" spans="1:16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6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02" t="s">
        <v>941</v>
      </c>
    </row>
    <row r="286" spans="1:16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6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02" t="s">
        <v>942</v>
      </c>
    </row>
    <row r="287" spans="1:16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6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02" t="s">
        <v>943</v>
      </c>
    </row>
    <row r="288" spans="1:16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6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02" t="s">
        <v>944</v>
      </c>
    </row>
    <row r="289" spans="1:16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6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02" t="s">
        <v>945</v>
      </c>
    </row>
    <row r="290" spans="1:16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6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02" t="s">
        <v>941</v>
      </c>
    </row>
    <row r="291" spans="1:16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6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02" t="s">
        <v>942</v>
      </c>
    </row>
    <row r="292" spans="1:16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6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02" t="s">
        <v>974</v>
      </c>
    </row>
    <row r="293" spans="1:16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6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02" t="s">
        <v>974</v>
      </c>
    </row>
    <row r="294" spans="1:16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6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02" t="s">
        <v>974</v>
      </c>
    </row>
    <row r="295" spans="1:16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6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02" t="s">
        <v>975</v>
      </c>
    </row>
    <row r="296" spans="1:16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6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02" t="s">
        <v>977</v>
      </c>
    </row>
    <row r="297" spans="1:16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6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02" t="s">
        <v>978</v>
      </c>
    </row>
    <row r="298" spans="1:16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6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02" t="s">
        <v>976</v>
      </c>
    </row>
    <row r="299" spans="1:16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6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02" t="s">
        <v>1008</v>
      </c>
    </row>
    <row r="300" spans="1:16" ht="15.75" customHeight="1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6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02" t="s">
        <v>1009</v>
      </c>
    </row>
    <row r="301" spans="1:16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6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02" t="s">
        <v>1010</v>
      </c>
    </row>
    <row r="302" spans="1:16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6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02" t="s">
        <v>1010</v>
      </c>
    </row>
    <row r="303" spans="1:16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6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02" t="s">
        <v>850</v>
      </c>
      <c r="P303" s="8" t="s">
        <v>1012</v>
      </c>
    </row>
    <row r="304" spans="1:16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6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02" t="s">
        <v>1047</v>
      </c>
    </row>
    <row r="305" spans="1:16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6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02" t="s">
        <v>1047</v>
      </c>
    </row>
    <row r="306" spans="1:16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6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02" t="s">
        <v>1047</v>
      </c>
    </row>
    <row r="307" spans="1:16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6">
        <v>26870000</v>
      </c>
      <c r="H307" s="2" t="s">
        <v>1029</v>
      </c>
      <c r="I307" s="3">
        <v>45463</v>
      </c>
      <c r="J307" s="2" t="s">
        <v>1025</v>
      </c>
      <c r="K307" s="101">
        <v>45468</v>
      </c>
      <c r="L307" s="2" t="s">
        <v>1125</v>
      </c>
      <c r="M307" s="2" t="s">
        <v>1080</v>
      </c>
      <c r="N307" s="2">
        <f t="shared" si="7"/>
        <v>6</v>
      </c>
      <c r="O307" s="102" t="s">
        <v>1047</v>
      </c>
    </row>
    <row r="308" spans="1:16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6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02" t="s">
        <v>1048</v>
      </c>
    </row>
    <row r="309" spans="1:16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6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02" t="s">
        <v>1049</v>
      </c>
    </row>
    <row r="310" spans="1:16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6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02" t="s">
        <v>1050</v>
      </c>
    </row>
    <row r="311" spans="1:16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6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02" t="s">
        <v>287</v>
      </c>
    </row>
    <row r="312" spans="1:16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6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02" t="s">
        <v>1051</v>
      </c>
    </row>
    <row r="313" spans="1:16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6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02" t="s">
        <v>1052</v>
      </c>
    </row>
    <row r="314" spans="1:16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6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02" t="s">
        <v>1076</v>
      </c>
    </row>
    <row r="315" spans="1:16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6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02" t="s">
        <v>850</v>
      </c>
    </row>
    <row r="316" spans="1:16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6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02" t="s">
        <v>1075</v>
      </c>
    </row>
    <row r="317" spans="1:16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6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02" t="s">
        <v>1075</v>
      </c>
    </row>
    <row r="318" spans="1:16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6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02" t="s">
        <v>1077</v>
      </c>
      <c r="P318" s="8" t="s">
        <v>1079</v>
      </c>
    </row>
    <row r="319" spans="1:16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6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02" t="s">
        <v>1117</v>
      </c>
    </row>
    <row r="320" spans="1:16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6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02" t="s">
        <v>1117</v>
      </c>
    </row>
    <row r="321" spans="1:19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6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02" t="s">
        <v>1118</v>
      </c>
    </row>
    <row r="322" spans="1:19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6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02" t="s">
        <v>1122</v>
      </c>
    </row>
    <row r="323" spans="1:19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6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02" t="s">
        <v>1119</v>
      </c>
    </row>
    <row r="324" spans="1:19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6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02" t="s">
        <v>1121</v>
      </c>
    </row>
    <row r="325" spans="1:19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6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02" t="s">
        <v>1121</v>
      </c>
    </row>
    <row r="326" spans="1:19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6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02" t="s">
        <v>287</v>
      </c>
    </row>
    <row r="327" spans="1:19" s="44" customFormat="1" ht="17.25" thickBot="1">
      <c r="A327" s="2">
        <v>315</v>
      </c>
      <c r="B327" s="89" t="s">
        <v>1111</v>
      </c>
      <c r="C327" s="89" t="s">
        <v>1112</v>
      </c>
      <c r="D327" s="89" t="s">
        <v>1093</v>
      </c>
      <c r="E327" s="89" t="s">
        <v>1096</v>
      </c>
      <c r="F327" s="89" t="s">
        <v>1095</v>
      </c>
      <c r="G327" s="90">
        <v>21659000</v>
      </c>
      <c r="H327" s="89" t="s">
        <v>1110</v>
      </c>
      <c r="I327" s="91">
        <v>45471</v>
      </c>
      <c r="J327" s="89" t="s">
        <v>1098</v>
      </c>
      <c r="K327" s="91">
        <v>45475</v>
      </c>
      <c r="L327" s="89" t="s">
        <v>1139</v>
      </c>
      <c r="M327" s="89" t="s">
        <v>20</v>
      </c>
      <c r="N327" s="89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>
      <c r="A328" s="2">
        <v>316</v>
      </c>
      <c r="B328" s="95" t="s">
        <v>1115</v>
      </c>
      <c r="C328" s="95" t="s">
        <v>1112</v>
      </c>
      <c r="D328" s="95" t="s">
        <v>1107</v>
      </c>
      <c r="E328" s="95" t="s">
        <v>1105</v>
      </c>
      <c r="F328" s="95" t="s">
        <v>1082</v>
      </c>
      <c r="G328" s="96">
        <v>22825000</v>
      </c>
      <c r="H328" s="95" t="s">
        <v>1060</v>
      </c>
      <c r="I328" s="97">
        <v>45474</v>
      </c>
      <c r="J328" s="95" t="s">
        <v>1106</v>
      </c>
      <c r="K328" s="97">
        <v>45481</v>
      </c>
      <c r="L328" s="95" t="s">
        <v>1291</v>
      </c>
      <c r="M328" s="95" t="s">
        <v>1220</v>
      </c>
      <c r="N328" s="95">
        <f t="shared" si="7"/>
        <v>8</v>
      </c>
      <c r="O328" s="1" t="s">
        <v>1120</v>
      </c>
    </row>
    <row r="329" spans="1:19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6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" t="s">
        <v>1117</v>
      </c>
    </row>
    <row r="330" spans="1:19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6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" t="s">
        <v>1177</v>
      </c>
    </row>
    <row r="331" spans="1:19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6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" t="s">
        <v>1181</v>
      </c>
    </row>
    <row r="332" spans="1:19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6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" t="s">
        <v>1178</v>
      </c>
    </row>
    <row r="333" spans="1:19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6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" t="s">
        <v>583</v>
      </c>
    </row>
    <row r="334" spans="1:19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6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" t="s">
        <v>1179</v>
      </c>
    </row>
    <row r="335" spans="1:19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6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" t="s">
        <v>1178</v>
      </c>
    </row>
    <row r="336" spans="1:19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6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" t="s">
        <v>1177</v>
      </c>
    </row>
    <row r="337" spans="1:16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6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" t="s">
        <v>1180</v>
      </c>
    </row>
    <row r="338" spans="1:16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6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" t="s">
        <v>1182</v>
      </c>
    </row>
    <row r="339" spans="1:16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6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" t="s">
        <v>1183</v>
      </c>
    </row>
    <row r="340" spans="1:16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6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" t="s">
        <v>1177</v>
      </c>
    </row>
    <row r="341" spans="1:16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6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" t="s">
        <v>1185</v>
      </c>
    </row>
    <row r="342" spans="1:16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6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" t="s">
        <v>1184</v>
      </c>
    </row>
    <row r="343" spans="1:16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6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" t="s">
        <v>1202</v>
      </c>
    </row>
    <row r="344" spans="1:16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6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" t="s">
        <v>1202</v>
      </c>
    </row>
    <row r="345" spans="1:16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6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" t="s">
        <v>1203</v>
      </c>
      <c r="P345" s="8" t="s">
        <v>1235</v>
      </c>
    </row>
    <row r="346" spans="1:16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6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" t="s">
        <v>1312</v>
      </c>
    </row>
    <row r="347" spans="1:16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6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" t="s">
        <v>1292</v>
      </c>
    </row>
    <row r="348" spans="1:16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6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" t="s">
        <v>1295</v>
      </c>
    </row>
    <row r="349" spans="1:16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6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" t="s">
        <v>1292</v>
      </c>
    </row>
    <row r="350" spans="1:16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6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" t="s">
        <v>1295</v>
      </c>
    </row>
    <row r="351" spans="1:16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6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" t="s">
        <v>1292</v>
      </c>
    </row>
    <row r="352" spans="1:16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6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" t="s">
        <v>1292</v>
      </c>
    </row>
    <row r="353" spans="1:15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6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" t="s">
        <v>1292</v>
      </c>
    </row>
    <row r="354" spans="1:15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6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" t="s">
        <v>598</v>
      </c>
    </row>
    <row r="355" spans="1:15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6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" t="s">
        <v>47</v>
      </c>
    </row>
    <row r="356" spans="1:15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6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" t="s">
        <v>1313</v>
      </c>
    </row>
    <row r="357" spans="1:15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6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" t="s">
        <v>1313</v>
      </c>
    </row>
    <row r="358" spans="1:15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6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" t="s">
        <v>1292</v>
      </c>
    </row>
    <row r="359" spans="1:15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6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" t="s">
        <v>1295</v>
      </c>
    </row>
    <row r="360" spans="1:15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6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" t="s">
        <v>1295</v>
      </c>
    </row>
    <row r="361" spans="1:15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6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" t="s">
        <v>1308</v>
      </c>
    </row>
    <row r="362" spans="1:15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6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" t="s">
        <v>1309</v>
      </c>
    </row>
    <row r="363" spans="1:15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6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" t="s">
        <v>47</v>
      </c>
    </row>
    <row r="364" spans="1:15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6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" t="s">
        <v>47</v>
      </c>
    </row>
    <row r="365" spans="1:15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6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" t="s">
        <v>47</v>
      </c>
    </row>
    <row r="366" spans="1:15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6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" t="s">
        <v>1316</v>
      </c>
    </row>
    <row r="367" spans="1:15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6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" t="s">
        <v>1311</v>
      </c>
    </row>
    <row r="368" spans="1:15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6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" t="s">
        <v>1314</v>
      </c>
    </row>
    <row r="369" spans="1:15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6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" t="s">
        <v>1315</v>
      </c>
    </row>
    <row r="370" spans="1:15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6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" t="s">
        <v>598</v>
      </c>
    </row>
    <row r="371" spans="1:15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6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" t="s">
        <v>47</v>
      </c>
    </row>
    <row r="372" spans="1:15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6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" t="s">
        <v>598</v>
      </c>
    </row>
    <row r="373" spans="1:15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6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" t="s">
        <v>598</v>
      </c>
    </row>
    <row r="374" spans="1:15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6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" t="s">
        <v>1310</v>
      </c>
    </row>
    <row r="375" spans="1:15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6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" t="s">
        <v>1295</v>
      </c>
    </row>
    <row r="376" spans="1:15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6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" t="s">
        <v>1317</v>
      </c>
    </row>
    <row r="377" spans="1:15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6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" t="s">
        <v>1316</v>
      </c>
    </row>
    <row r="378" spans="1:15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6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" t="s">
        <v>287</v>
      </c>
    </row>
    <row r="379" spans="1:15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6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" t="s">
        <v>1335</v>
      </c>
    </row>
    <row r="380" spans="1:15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6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" t="s">
        <v>1336</v>
      </c>
    </row>
    <row r="381" spans="1:15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6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" t="s">
        <v>1337</v>
      </c>
    </row>
    <row r="382" spans="1:15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6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" t="s">
        <v>1337</v>
      </c>
    </row>
    <row r="383" spans="1:15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6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" t="s">
        <v>1378</v>
      </c>
    </row>
    <row r="384" spans="1:15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6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" t="s">
        <v>1379</v>
      </c>
    </row>
    <row r="385" spans="1:16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6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" t="s">
        <v>1378</v>
      </c>
    </row>
    <row r="386" spans="1:16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6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" t="s">
        <v>1379</v>
      </c>
    </row>
    <row r="387" spans="1:16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6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" t="s">
        <v>598</v>
      </c>
    </row>
    <row r="388" spans="1:16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6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" t="s">
        <v>47</v>
      </c>
    </row>
    <row r="389" spans="1:16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6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" t="s">
        <v>47</v>
      </c>
    </row>
    <row r="390" spans="1:16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6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" t="s">
        <v>1381</v>
      </c>
    </row>
    <row r="391" spans="1:16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6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" t="s">
        <v>1382</v>
      </c>
    </row>
    <row r="392" spans="1:16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6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" t="s">
        <v>1380</v>
      </c>
    </row>
    <row r="393" spans="1:16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6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" t="s">
        <v>1383</v>
      </c>
      <c r="P393" s="8" t="s">
        <v>1384</v>
      </c>
    </row>
    <row r="394" spans="1:16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6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" t="s">
        <v>1421</v>
      </c>
    </row>
    <row r="395" spans="1:16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6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" t="s">
        <v>1423</v>
      </c>
    </row>
    <row r="396" spans="1:16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6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" t="s">
        <v>1422</v>
      </c>
    </row>
    <row r="397" spans="1:16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6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" t="s">
        <v>598</v>
      </c>
    </row>
    <row r="398" spans="1:16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6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" t="s">
        <v>1427</v>
      </c>
    </row>
    <row r="399" spans="1:16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6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1817</v>
      </c>
      <c r="M399" s="2" t="s">
        <v>1681</v>
      </c>
      <c r="N399" s="2">
        <f t="shared" si="13"/>
        <v>9</v>
      </c>
      <c r="O399" s="1" t="s">
        <v>1428</v>
      </c>
    </row>
    <row r="400" spans="1:16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6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" t="s">
        <v>1428</v>
      </c>
    </row>
    <row r="401" spans="1:15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6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" t="s">
        <v>1424</v>
      </c>
    </row>
    <row r="402" spans="1:15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6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" t="s">
        <v>1425</v>
      </c>
    </row>
    <row r="403" spans="1:15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6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" t="s">
        <v>1426</v>
      </c>
    </row>
    <row r="404" spans="1:15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6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" t="s">
        <v>1426</v>
      </c>
    </row>
    <row r="405" spans="1:15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6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" t="s">
        <v>1442</v>
      </c>
    </row>
    <row r="406" spans="1:15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6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1818</v>
      </c>
      <c r="M406" s="2" t="s">
        <v>20</v>
      </c>
      <c r="N406" s="2">
        <f t="shared" si="14"/>
        <v>9</v>
      </c>
      <c r="O406" s="1" t="s">
        <v>1443</v>
      </c>
    </row>
    <row r="407" spans="1:15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6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" t="s">
        <v>1444</v>
      </c>
    </row>
    <row r="408" spans="1:15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6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" t="s">
        <v>1465</v>
      </c>
    </row>
    <row r="409" spans="1:15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6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" t="s">
        <v>1465</v>
      </c>
    </row>
    <row r="410" spans="1:15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6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" t="s">
        <v>598</v>
      </c>
    </row>
    <row r="411" spans="1:15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6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" t="s">
        <v>598</v>
      </c>
    </row>
    <row r="412" spans="1:15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6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" t="s">
        <v>1466</v>
      </c>
    </row>
    <row r="413" spans="1:15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6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" t="s">
        <v>1488</v>
      </c>
    </row>
    <row r="414" spans="1:15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6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" t="s">
        <v>1489</v>
      </c>
    </row>
    <row r="415" spans="1:15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6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" t="s">
        <v>598</v>
      </c>
    </row>
    <row r="416" spans="1:15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6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" t="s">
        <v>598</v>
      </c>
    </row>
    <row r="417" spans="1:15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6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" t="s">
        <v>1490</v>
      </c>
    </row>
    <row r="418" spans="1:15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6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1817</v>
      </c>
      <c r="M418" s="2" t="s">
        <v>20</v>
      </c>
      <c r="N418" s="2">
        <f t="shared" si="14"/>
        <v>8</v>
      </c>
      <c r="O418" s="1" t="s">
        <v>1491</v>
      </c>
    </row>
    <row r="419" spans="1:15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6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1817</v>
      </c>
      <c r="M419" s="2" t="s">
        <v>20</v>
      </c>
      <c r="N419" s="2">
        <f t="shared" si="14"/>
        <v>8</v>
      </c>
      <c r="O419" s="1" t="s">
        <v>1491</v>
      </c>
    </row>
    <row r="420" spans="1:15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6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1817</v>
      </c>
      <c r="M420" s="2" t="s">
        <v>20</v>
      </c>
      <c r="N420" s="2">
        <f t="shared" si="14"/>
        <v>8</v>
      </c>
      <c r="O420" s="1" t="s">
        <v>1491</v>
      </c>
    </row>
    <row r="421" spans="1:15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6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" t="s">
        <v>1504</v>
      </c>
    </row>
    <row r="422" spans="1:15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6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" t="s">
        <v>1505</v>
      </c>
    </row>
    <row r="423" spans="1:15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6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" t="s">
        <v>1505</v>
      </c>
    </row>
    <row r="424" spans="1:15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6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" t="s">
        <v>1507</v>
      </c>
    </row>
    <row r="425" spans="1:15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6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" t="s">
        <v>1514</v>
      </c>
    </row>
    <row r="426" spans="1:15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6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" t="s">
        <v>1514</v>
      </c>
    </row>
    <row r="427" spans="1:15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6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" t="s">
        <v>1535</v>
      </c>
    </row>
    <row r="428" spans="1:15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6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" t="s">
        <v>598</v>
      </c>
    </row>
    <row r="429" spans="1:15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6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" t="s">
        <v>1535</v>
      </c>
    </row>
    <row r="430" spans="1:15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6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" t="s">
        <v>1536</v>
      </c>
    </row>
    <row r="431" spans="1:15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6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" t="s">
        <v>1537</v>
      </c>
    </row>
    <row r="432" spans="1:15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6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" t="s">
        <v>1589</v>
      </c>
    </row>
    <row r="433" spans="1:15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6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" t="s">
        <v>1590</v>
      </c>
    </row>
    <row r="434" spans="1:15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6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" t="s">
        <v>1591</v>
      </c>
    </row>
    <row r="435" spans="1:15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6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" t="s">
        <v>598</v>
      </c>
    </row>
    <row r="436" spans="1:15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6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" t="s">
        <v>598</v>
      </c>
    </row>
    <row r="437" spans="1:15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6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" t="s">
        <v>598</v>
      </c>
    </row>
    <row r="438" spans="1:15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6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" t="s">
        <v>1592</v>
      </c>
    </row>
    <row r="439" spans="1:15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6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" t="s">
        <v>598</v>
      </c>
    </row>
    <row r="440" spans="1:15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6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" t="s">
        <v>1592</v>
      </c>
    </row>
    <row r="441" spans="1:15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6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" t="s">
        <v>61</v>
      </c>
    </row>
    <row r="442" spans="1:15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6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1819</v>
      </c>
      <c r="M442" s="2" t="s">
        <v>1669</v>
      </c>
      <c r="N442" s="2">
        <f t="shared" si="16"/>
        <v>4</v>
      </c>
      <c r="O442" s="1" t="s">
        <v>1591</v>
      </c>
    </row>
    <row r="443" spans="1:15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6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" t="s">
        <v>1612</v>
      </c>
    </row>
    <row r="444" spans="1:15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6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1818</v>
      </c>
      <c r="M444" s="2" t="s">
        <v>20</v>
      </c>
      <c r="N444" s="2">
        <f t="shared" si="16"/>
        <v>4</v>
      </c>
      <c r="O444" s="1" t="s">
        <v>93</v>
      </c>
    </row>
    <row r="445" spans="1:15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6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1820</v>
      </c>
      <c r="M445" s="2" t="s">
        <v>20</v>
      </c>
      <c r="N445" s="2">
        <f t="shared" si="16"/>
        <v>8</v>
      </c>
      <c r="O445" s="1" t="s">
        <v>677</v>
      </c>
    </row>
    <row r="446" spans="1:15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6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1818</v>
      </c>
      <c r="M446" s="2" t="s">
        <v>20</v>
      </c>
      <c r="N446" s="2">
        <f t="shared" si="16"/>
        <v>4</v>
      </c>
      <c r="O446" s="1" t="s">
        <v>850</v>
      </c>
    </row>
    <row r="447" spans="1:15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6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1818</v>
      </c>
      <c r="M447" s="2" t="s">
        <v>20</v>
      </c>
      <c r="N447" s="2">
        <f t="shared" si="16"/>
        <v>4</v>
      </c>
      <c r="O447" s="1" t="s">
        <v>850</v>
      </c>
    </row>
    <row r="448" spans="1:15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6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1817</v>
      </c>
      <c r="M448" s="2" t="s">
        <v>20</v>
      </c>
      <c r="N448" s="2">
        <f t="shared" ref="N448:N454" si="17">K448-I448+1</f>
        <v>3</v>
      </c>
      <c r="O448" s="1" t="s">
        <v>1591</v>
      </c>
    </row>
    <row r="449" spans="1:15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6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1817</v>
      </c>
      <c r="M449" s="2" t="s">
        <v>20</v>
      </c>
      <c r="N449" s="2">
        <f t="shared" si="17"/>
        <v>3</v>
      </c>
      <c r="O449" s="1" t="s">
        <v>1591</v>
      </c>
    </row>
    <row r="450" spans="1:15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6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" t="s">
        <v>1605</v>
      </c>
    </row>
    <row r="451" spans="1:15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6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1824</v>
      </c>
      <c r="M451" s="2" t="s">
        <v>1631</v>
      </c>
      <c r="N451" s="2">
        <f t="shared" si="17"/>
        <v>1</v>
      </c>
      <c r="O451" s="1" t="s">
        <v>1692</v>
      </c>
    </row>
    <row r="452" spans="1:15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6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1817</v>
      </c>
      <c r="M452" s="2" t="s">
        <v>20</v>
      </c>
      <c r="N452" s="2">
        <f t="shared" si="17"/>
        <v>3</v>
      </c>
      <c r="O452" s="1" t="s">
        <v>1591</v>
      </c>
    </row>
    <row r="453" spans="1:15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6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1817</v>
      </c>
      <c r="M453" s="2" t="s">
        <v>20</v>
      </c>
      <c r="N453" s="2">
        <f t="shared" si="17"/>
        <v>3</v>
      </c>
      <c r="O453" s="1" t="s">
        <v>1613</v>
      </c>
    </row>
    <row r="454" spans="1:15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6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1818</v>
      </c>
      <c r="M454" s="2" t="s">
        <v>1631</v>
      </c>
      <c r="N454" s="2">
        <f t="shared" si="17"/>
        <v>3</v>
      </c>
      <c r="O454" s="1" t="s">
        <v>1700</v>
      </c>
    </row>
    <row r="455" spans="1:15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6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1817</v>
      </c>
      <c r="M455" s="2" t="s">
        <v>1631</v>
      </c>
      <c r="N455" s="2">
        <f t="shared" ref="N455:N461" si="18">K455-I455+1</f>
        <v>2</v>
      </c>
      <c r="O455" s="1" t="s">
        <v>1693</v>
      </c>
    </row>
    <row r="456" spans="1:15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6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1817</v>
      </c>
      <c r="M456" s="2" t="s">
        <v>1631</v>
      </c>
      <c r="N456" s="2">
        <f t="shared" si="18"/>
        <v>2</v>
      </c>
      <c r="O456" s="1" t="s">
        <v>1693</v>
      </c>
    </row>
    <row r="457" spans="1:15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6">
        <v>10000000</v>
      </c>
      <c r="H457" s="2" t="s">
        <v>1835</v>
      </c>
      <c r="I457" s="3">
        <v>45491</v>
      </c>
      <c r="J457" s="2" t="s">
        <v>109</v>
      </c>
      <c r="K457" s="3">
        <v>45492</v>
      </c>
      <c r="L457" s="2" t="s">
        <v>1817</v>
      </c>
      <c r="M457" s="2" t="s">
        <v>20</v>
      </c>
      <c r="N457" s="2">
        <f t="shared" si="18"/>
        <v>2</v>
      </c>
      <c r="O457" s="1" t="s">
        <v>1693</v>
      </c>
    </row>
    <row r="458" spans="1:15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6">
        <v>33740000</v>
      </c>
      <c r="H458" s="2" t="s">
        <v>1836</v>
      </c>
      <c r="I458" s="3">
        <v>45491</v>
      </c>
      <c r="J458" s="2" t="s">
        <v>1630</v>
      </c>
      <c r="K458" s="3">
        <v>45492</v>
      </c>
      <c r="L458" s="2" t="s">
        <v>1817</v>
      </c>
      <c r="M458" s="2" t="s">
        <v>1631</v>
      </c>
      <c r="N458" s="2">
        <f t="shared" si="18"/>
        <v>2</v>
      </c>
      <c r="O458" s="1" t="s">
        <v>1693</v>
      </c>
    </row>
    <row r="459" spans="1:15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6">
        <v>28105000</v>
      </c>
      <c r="H459" s="2" t="s">
        <v>1834</v>
      </c>
      <c r="I459" s="3">
        <v>45491</v>
      </c>
      <c r="J459" s="2" t="s">
        <v>1630</v>
      </c>
      <c r="K459" s="3">
        <v>45492</v>
      </c>
      <c r="L459" s="2" t="s">
        <v>1817</v>
      </c>
      <c r="M459" s="2" t="s">
        <v>1631</v>
      </c>
      <c r="N459" s="2">
        <f t="shared" si="18"/>
        <v>2</v>
      </c>
      <c r="O459" s="1" t="s">
        <v>1693</v>
      </c>
    </row>
    <row r="460" spans="1:15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6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1817</v>
      </c>
      <c r="M460" s="2" t="s">
        <v>1631</v>
      </c>
      <c r="N460" s="2">
        <f t="shared" si="18"/>
        <v>2</v>
      </c>
      <c r="O460" s="1" t="s">
        <v>1693</v>
      </c>
    </row>
    <row r="461" spans="1:15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6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1817</v>
      </c>
      <c r="M461" s="2" t="s">
        <v>1631</v>
      </c>
      <c r="N461" s="2">
        <f t="shared" si="18"/>
        <v>2</v>
      </c>
      <c r="O461" s="1" t="s">
        <v>1692</v>
      </c>
    </row>
    <row r="462" spans="1:15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6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1817</v>
      </c>
      <c r="M462" s="2" t="s">
        <v>1631</v>
      </c>
      <c r="N462" s="2">
        <f t="shared" ref="N462:N480" si="19">K462-I462+1</f>
        <v>2</v>
      </c>
      <c r="O462" s="1" t="s">
        <v>1693</v>
      </c>
    </row>
    <row r="463" spans="1:15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6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1817</v>
      </c>
      <c r="M463" s="2" t="s">
        <v>1631</v>
      </c>
      <c r="N463" s="2">
        <f t="shared" si="19"/>
        <v>2</v>
      </c>
      <c r="O463" s="1" t="s">
        <v>1693</v>
      </c>
    </row>
    <row r="464" spans="1:15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6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1817</v>
      </c>
      <c r="M464" s="2" t="s">
        <v>1631</v>
      </c>
      <c r="N464" s="2">
        <f t="shared" si="19"/>
        <v>2</v>
      </c>
      <c r="O464" s="1" t="s">
        <v>1692</v>
      </c>
    </row>
    <row r="465" spans="1:15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6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1818</v>
      </c>
      <c r="M465" s="2" t="s">
        <v>1631</v>
      </c>
      <c r="N465" s="2">
        <f t="shared" si="19"/>
        <v>2</v>
      </c>
      <c r="O465" s="1" t="s">
        <v>1697</v>
      </c>
    </row>
    <row r="466" spans="1:15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6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1820</v>
      </c>
      <c r="M466" s="2" t="s">
        <v>1631</v>
      </c>
      <c r="N466" s="2">
        <f t="shared" si="19"/>
        <v>5</v>
      </c>
      <c r="O466" s="1" t="s">
        <v>1700</v>
      </c>
    </row>
    <row r="467" spans="1:15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6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1820</v>
      </c>
      <c r="M467" s="2" t="s">
        <v>1631</v>
      </c>
      <c r="N467" s="2">
        <f t="shared" si="19"/>
        <v>5</v>
      </c>
      <c r="O467" s="1" t="s">
        <v>1693</v>
      </c>
    </row>
    <row r="468" spans="1:15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6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" t="s">
        <v>1694</v>
      </c>
    </row>
    <row r="469" spans="1:15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6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" t="s">
        <v>1692</v>
      </c>
    </row>
    <row r="470" spans="1:15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6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1820</v>
      </c>
      <c r="M470" s="2" t="s">
        <v>20</v>
      </c>
      <c r="N470" s="2">
        <f t="shared" si="19"/>
        <v>5</v>
      </c>
      <c r="O470" s="1" t="s">
        <v>1695</v>
      </c>
    </row>
    <row r="471" spans="1:15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6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1820</v>
      </c>
      <c r="M471" s="2" t="s">
        <v>20</v>
      </c>
      <c r="N471" s="2">
        <f t="shared" si="19"/>
        <v>5</v>
      </c>
      <c r="O471" s="1" t="s">
        <v>1693</v>
      </c>
    </row>
    <row r="472" spans="1:15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6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1827</v>
      </c>
      <c r="M472" s="2" t="s">
        <v>20</v>
      </c>
      <c r="N472" s="2">
        <f t="shared" si="19"/>
        <v>7</v>
      </c>
      <c r="O472" s="1" t="s">
        <v>1692</v>
      </c>
    </row>
    <row r="473" spans="1:15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6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1820</v>
      </c>
      <c r="M473" s="2" t="s">
        <v>20</v>
      </c>
      <c r="N473" s="2">
        <f t="shared" si="19"/>
        <v>5</v>
      </c>
      <c r="O473" s="1" t="s">
        <v>1693</v>
      </c>
    </row>
    <row r="474" spans="1:15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6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1820</v>
      </c>
      <c r="M474" s="2" t="s">
        <v>20</v>
      </c>
      <c r="N474" s="2">
        <f t="shared" si="19"/>
        <v>5</v>
      </c>
      <c r="O474" s="1" t="s">
        <v>1693</v>
      </c>
    </row>
    <row r="475" spans="1:15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6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" t="s">
        <v>1692</v>
      </c>
    </row>
    <row r="476" spans="1:15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6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1820</v>
      </c>
      <c r="M476" s="2" t="s">
        <v>20</v>
      </c>
      <c r="N476" s="2">
        <f t="shared" si="19"/>
        <v>5</v>
      </c>
      <c r="O476" s="1" t="s">
        <v>1693</v>
      </c>
    </row>
    <row r="477" spans="1:15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6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" t="s">
        <v>1692</v>
      </c>
    </row>
    <row r="478" spans="1:15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6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1822</v>
      </c>
      <c r="M478" s="2" t="s">
        <v>1631</v>
      </c>
      <c r="N478" s="2">
        <f t="shared" si="19"/>
        <v>4</v>
      </c>
      <c r="O478" s="1" t="s">
        <v>1696</v>
      </c>
    </row>
    <row r="479" spans="1:15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6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1828</v>
      </c>
      <c r="M479" s="2" t="s">
        <v>1703</v>
      </c>
      <c r="N479" s="2">
        <f t="shared" si="19"/>
        <v>7</v>
      </c>
      <c r="O479" s="1" t="s">
        <v>1804</v>
      </c>
    </row>
    <row r="480" spans="1:15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6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1828</v>
      </c>
      <c r="M480" s="2" t="s">
        <v>1703</v>
      </c>
      <c r="N480" s="2">
        <f t="shared" si="19"/>
        <v>7</v>
      </c>
      <c r="O480" s="1" t="s">
        <v>598</v>
      </c>
    </row>
    <row r="481" spans="1:15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6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" t="s">
        <v>1698</v>
      </c>
    </row>
    <row r="482" spans="1:15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6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1820</v>
      </c>
      <c r="M482" s="2" t="s">
        <v>1631</v>
      </c>
      <c r="N482" s="2">
        <f t="shared" si="20"/>
        <v>5</v>
      </c>
      <c r="O482" s="1" t="s">
        <v>1699</v>
      </c>
    </row>
    <row r="483" spans="1:15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6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" t="s">
        <v>1698</v>
      </c>
    </row>
    <row r="484" spans="1:15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6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1825</v>
      </c>
      <c r="M484" s="2" t="s">
        <v>1703</v>
      </c>
      <c r="N484" s="2">
        <f t="shared" si="20"/>
        <v>3</v>
      </c>
      <c r="O484" s="1" t="s">
        <v>47</v>
      </c>
    </row>
    <row r="485" spans="1:15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6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1825</v>
      </c>
      <c r="M485" s="2" t="s">
        <v>1703</v>
      </c>
      <c r="N485" s="2">
        <f t="shared" si="20"/>
        <v>3</v>
      </c>
      <c r="O485" s="1" t="s">
        <v>47</v>
      </c>
    </row>
    <row r="486" spans="1:15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6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1825</v>
      </c>
      <c r="M486" s="2" t="s">
        <v>1703</v>
      </c>
      <c r="N486" s="2">
        <f t="shared" si="20"/>
        <v>3</v>
      </c>
      <c r="O486" s="1" t="s">
        <v>47</v>
      </c>
    </row>
    <row r="487" spans="1:15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6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1825</v>
      </c>
      <c r="M487" s="2" t="s">
        <v>1703</v>
      </c>
      <c r="N487" s="2">
        <f t="shared" si="20"/>
        <v>3</v>
      </c>
      <c r="O487" s="1" t="s">
        <v>1693</v>
      </c>
    </row>
    <row r="488" spans="1:15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6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1825</v>
      </c>
      <c r="M488" s="2" t="s">
        <v>1703</v>
      </c>
      <c r="N488" s="2">
        <f t="shared" si="20"/>
        <v>3</v>
      </c>
      <c r="O488" s="1" t="s">
        <v>47</v>
      </c>
    </row>
    <row r="489" spans="1:15">
      <c r="A489" s="2">
        <v>477</v>
      </c>
      <c r="B489" s="2" t="s">
        <v>1796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6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1825</v>
      </c>
      <c r="M489" s="2" t="s">
        <v>1703</v>
      </c>
      <c r="N489" s="2">
        <f t="shared" si="20"/>
        <v>3</v>
      </c>
      <c r="O489" s="1" t="s">
        <v>47</v>
      </c>
    </row>
    <row r="490" spans="1:15">
      <c r="A490" s="2">
        <v>478</v>
      </c>
      <c r="B490" s="2" t="s">
        <v>1797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6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1825</v>
      </c>
      <c r="M490" s="2" t="s">
        <v>1703</v>
      </c>
      <c r="N490" s="2">
        <f t="shared" si="20"/>
        <v>3</v>
      </c>
      <c r="O490" s="1" t="s">
        <v>1805</v>
      </c>
    </row>
    <row r="491" spans="1:15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6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1820</v>
      </c>
      <c r="M491" s="2" t="s">
        <v>1703</v>
      </c>
      <c r="N491" s="2">
        <f t="shared" ref="N491:N499" si="21">K491-I491+1</f>
        <v>2</v>
      </c>
      <c r="O491" s="1" t="s">
        <v>1700</v>
      </c>
    </row>
    <row r="492" spans="1:15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6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1825</v>
      </c>
      <c r="M492" s="2" t="s">
        <v>1703</v>
      </c>
      <c r="N492" s="2">
        <f t="shared" si="21"/>
        <v>2</v>
      </c>
      <c r="O492" s="1" t="s">
        <v>1693</v>
      </c>
    </row>
    <row r="493" spans="1:15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6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1825</v>
      </c>
      <c r="M493" s="2" t="s">
        <v>1703</v>
      </c>
      <c r="N493" s="2">
        <f t="shared" si="21"/>
        <v>2</v>
      </c>
      <c r="O493" s="1" t="s">
        <v>1693</v>
      </c>
    </row>
    <row r="494" spans="1:15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6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1825</v>
      </c>
      <c r="M494" s="2" t="s">
        <v>1703</v>
      </c>
      <c r="N494" s="2">
        <f t="shared" si="21"/>
        <v>2</v>
      </c>
      <c r="O494" s="1" t="s">
        <v>47</v>
      </c>
    </row>
    <row r="495" spans="1:15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6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1825</v>
      </c>
      <c r="M495" s="2" t="s">
        <v>1703</v>
      </c>
      <c r="N495" s="2">
        <f t="shared" si="21"/>
        <v>2</v>
      </c>
      <c r="O495" s="1" t="s">
        <v>1693</v>
      </c>
    </row>
    <row r="496" spans="1:15">
      <c r="A496" s="2">
        <v>484</v>
      </c>
      <c r="B496" s="2" t="s">
        <v>1798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6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1825</v>
      </c>
      <c r="M496" s="2" t="s">
        <v>1703</v>
      </c>
      <c r="N496" s="2">
        <f t="shared" si="21"/>
        <v>2</v>
      </c>
      <c r="O496" s="1" t="s">
        <v>1693</v>
      </c>
    </row>
    <row r="497" spans="1:15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6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1825</v>
      </c>
      <c r="M497" s="2" t="s">
        <v>1703</v>
      </c>
      <c r="N497" s="2">
        <f t="shared" si="21"/>
        <v>2</v>
      </c>
      <c r="O497" s="1" t="s">
        <v>1693</v>
      </c>
    </row>
    <row r="498" spans="1:15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6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1825</v>
      </c>
      <c r="M498" s="2" t="s">
        <v>1703</v>
      </c>
      <c r="N498" s="2">
        <f t="shared" si="21"/>
        <v>2</v>
      </c>
      <c r="O498" s="1" t="s">
        <v>1693</v>
      </c>
    </row>
    <row r="499" spans="1:15">
      <c r="A499" s="2">
        <v>487</v>
      </c>
      <c r="B499" s="2" t="s">
        <v>1682</v>
      </c>
      <c r="C499" s="2" t="s">
        <v>12</v>
      </c>
      <c r="D499" s="2" t="s">
        <v>1792</v>
      </c>
      <c r="E499" s="2" t="s">
        <v>1734</v>
      </c>
      <c r="F499" s="2" t="s">
        <v>28</v>
      </c>
      <c r="G499" s="76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1825</v>
      </c>
      <c r="M499" s="2" t="s">
        <v>1703</v>
      </c>
      <c r="N499" s="2">
        <f t="shared" si="21"/>
        <v>2</v>
      </c>
      <c r="O499" s="1" t="s">
        <v>1826</v>
      </c>
    </row>
    <row r="500" spans="1:15">
      <c r="A500" s="2">
        <v>488</v>
      </c>
      <c r="B500" s="2" t="s">
        <v>1814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6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" t="s">
        <v>1821</v>
      </c>
    </row>
    <row r="501" spans="1:15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6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" t="s">
        <v>1700</v>
      </c>
    </row>
    <row r="502" spans="1:15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6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" t="s">
        <v>1700</v>
      </c>
    </row>
    <row r="503" spans="1:15">
      <c r="A503" s="2">
        <v>491</v>
      </c>
      <c r="B503" s="2" t="s">
        <v>1684</v>
      </c>
      <c r="C503" s="2" t="s">
        <v>12</v>
      </c>
      <c r="D503" s="2" t="s">
        <v>1792</v>
      </c>
      <c r="E503" s="2" t="s">
        <v>1736</v>
      </c>
      <c r="F503" s="2" t="s">
        <v>1702</v>
      </c>
      <c r="G503" s="76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1825</v>
      </c>
      <c r="M503" s="2" t="s">
        <v>1703</v>
      </c>
      <c r="N503" s="2">
        <f t="shared" si="22"/>
        <v>1</v>
      </c>
      <c r="O503" s="1" t="s">
        <v>1693</v>
      </c>
    </row>
    <row r="504" spans="1:15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6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" t="s">
        <v>1692</v>
      </c>
    </row>
    <row r="505" spans="1:15">
      <c r="A505" s="2">
        <v>493</v>
      </c>
      <c r="B505" s="2" t="s">
        <v>1799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6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" t="s">
        <v>1692</v>
      </c>
    </row>
    <row r="506" spans="1:15">
      <c r="A506" s="2">
        <v>494</v>
      </c>
      <c r="B506" s="2" t="s">
        <v>1815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6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" t="s">
        <v>1700</v>
      </c>
    </row>
    <row r="507" spans="1:15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6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" t="s">
        <v>1807</v>
      </c>
    </row>
    <row r="508" spans="1:15">
      <c r="A508" s="2">
        <v>496</v>
      </c>
      <c r="B508" s="2" t="s">
        <v>1808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6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1822</v>
      </c>
      <c r="M508" s="2" t="s">
        <v>1703</v>
      </c>
      <c r="N508" s="2">
        <f t="shared" si="23"/>
        <v>6</v>
      </c>
      <c r="O508" s="1" t="s">
        <v>1810</v>
      </c>
    </row>
    <row r="509" spans="1:15">
      <c r="A509" s="2">
        <v>497</v>
      </c>
      <c r="B509" s="2" t="s">
        <v>1812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6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1820</v>
      </c>
      <c r="M509" s="2" t="s">
        <v>1703</v>
      </c>
      <c r="N509" s="2">
        <f t="shared" si="23"/>
        <v>7</v>
      </c>
      <c r="O509" s="1" t="s">
        <v>1699</v>
      </c>
    </row>
    <row r="510" spans="1:15">
      <c r="A510" s="2">
        <v>498</v>
      </c>
      <c r="B510" s="2" t="s">
        <v>1800</v>
      </c>
      <c r="C510" s="2" t="s">
        <v>12</v>
      </c>
      <c r="D510" s="2" t="s">
        <v>1793</v>
      </c>
      <c r="E510" s="2" t="s">
        <v>1742</v>
      </c>
      <c r="F510" s="2" t="s">
        <v>1702</v>
      </c>
      <c r="G510" s="76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" t="s">
        <v>1692</v>
      </c>
    </row>
    <row r="511" spans="1:15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6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" t="s">
        <v>1692</v>
      </c>
    </row>
    <row r="512" spans="1:15">
      <c r="A512" s="2">
        <v>500</v>
      </c>
      <c r="B512" s="2" t="s">
        <v>1801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6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1830</v>
      </c>
      <c r="M512" s="2" t="s">
        <v>1703</v>
      </c>
      <c r="N512" s="2">
        <f t="shared" si="23"/>
        <v>5</v>
      </c>
      <c r="O512" s="1" t="s">
        <v>1831</v>
      </c>
    </row>
    <row r="513" spans="1:19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6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1823</v>
      </c>
      <c r="M513" s="2" t="s">
        <v>1703</v>
      </c>
      <c r="N513" s="2">
        <f t="shared" si="23"/>
        <v>6</v>
      </c>
      <c r="O513" s="1" t="s">
        <v>1698</v>
      </c>
    </row>
    <row r="514" spans="1:19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6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1830</v>
      </c>
      <c r="M514" s="2" t="s">
        <v>1703</v>
      </c>
      <c r="N514" s="2">
        <f t="shared" si="23"/>
        <v>4</v>
      </c>
      <c r="O514" s="1" t="s">
        <v>1692</v>
      </c>
    </row>
    <row r="515" spans="1:19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6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1830</v>
      </c>
      <c r="M515" s="2" t="s">
        <v>1703</v>
      </c>
      <c r="N515" s="2">
        <f t="shared" si="23"/>
        <v>4</v>
      </c>
      <c r="O515" s="1" t="s">
        <v>1831</v>
      </c>
    </row>
    <row r="516" spans="1:19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6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1830</v>
      </c>
      <c r="M516" s="2" t="s">
        <v>1703</v>
      </c>
      <c r="N516" s="2">
        <f t="shared" si="23"/>
        <v>4</v>
      </c>
      <c r="O516" s="1" t="s">
        <v>1692</v>
      </c>
    </row>
    <row r="517" spans="1:19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6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1862</v>
      </c>
      <c r="M517" s="2" t="s">
        <v>20</v>
      </c>
      <c r="N517" s="2">
        <f t="shared" si="23"/>
        <v>12</v>
      </c>
      <c r="O517" s="1" t="s">
        <v>677</v>
      </c>
    </row>
    <row r="518" spans="1:19">
      <c r="A518" s="2">
        <v>506</v>
      </c>
      <c r="B518" s="2" t="s">
        <v>1684</v>
      </c>
      <c r="C518" s="2" t="s">
        <v>12</v>
      </c>
      <c r="D518" s="2" t="s">
        <v>1816</v>
      </c>
      <c r="E518" s="2" t="s">
        <v>1736</v>
      </c>
      <c r="F518" s="2" t="s">
        <v>1764</v>
      </c>
      <c r="G518" s="76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1868</v>
      </c>
      <c r="M518" s="2" t="s">
        <v>20</v>
      </c>
      <c r="N518" s="2">
        <f t="shared" si="23"/>
        <v>11</v>
      </c>
      <c r="O518" s="1" t="s">
        <v>1700</v>
      </c>
    </row>
    <row r="519" spans="1:19">
      <c r="A519" s="2">
        <v>507</v>
      </c>
      <c r="B519" s="2" t="s">
        <v>1809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6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1822</v>
      </c>
      <c r="M519" s="2" t="s">
        <v>1703</v>
      </c>
      <c r="N519" s="2">
        <f t="shared" ref="N519:N582" si="24">K519-I519+1</f>
        <v>4</v>
      </c>
      <c r="O519" s="1" t="s">
        <v>1811</v>
      </c>
    </row>
    <row r="520" spans="1:19">
      <c r="A520" s="2">
        <v>508</v>
      </c>
      <c r="B520" s="2" t="s">
        <v>1683</v>
      </c>
      <c r="C520" s="2" t="s">
        <v>12</v>
      </c>
      <c r="D520" s="2" t="s">
        <v>1792</v>
      </c>
      <c r="E520" s="2" t="s">
        <v>1748</v>
      </c>
      <c r="F520" s="2" t="s">
        <v>1702</v>
      </c>
      <c r="G520" s="76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1820</v>
      </c>
      <c r="M520" s="2" t="s">
        <v>1703</v>
      </c>
      <c r="N520" s="2">
        <f t="shared" si="24"/>
        <v>2</v>
      </c>
      <c r="O520" s="1" t="s">
        <v>1692</v>
      </c>
    </row>
    <row r="521" spans="1:19">
      <c r="A521" s="2">
        <v>509</v>
      </c>
      <c r="B521" s="2" t="s">
        <v>1684</v>
      </c>
      <c r="C521" s="2" t="s">
        <v>12</v>
      </c>
      <c r="D521" s="2" t="s">
        <v>1793</v>
      </c>
      <c r="E521" s="2" t="s">
        <v>1750</v>
      </c>
      <c r="F521" s="2" t="s">
        <v>1702</v>
      </c>
      <c r="G521" s="76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1820</v>
      </c>
      <c r="M521" s="2" t="s">
        <v>1703</v>
      </c>
      <c r="N521" s="2">
        <f t="shared" si="24"/>
        <v>2</v>
      </c>
      <c r="O521" s="1" t="s">
        <v>1692</v>
      </c>
    </row>
    <row r="522" spans="1:19">
      <c r="A522" s="2">
        <v>510</v>
      </c>
      <c r="B522" s="2" t="s">
        <v>1802</v>
      </c>
      <c r="C522" s="2" t="s">
        <v>12</v>
      </c>
      <c r="D522" s="2" t="s">
        <v>1792</v>
      </c>
      <c r="E522" s="2" t="s">
        <v>1736</v>
      </c>
      <c r="F522" s="2" t="s">
        <v>1702</v>
      </c>
      <c r="G522" s="76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1829</v>
      </c>
      <c r="M522" s="2" t="s">
        <v>1703</v>
      </c>
      <c r="N522" s="2">
        <f t="shared" si="24"/>
        <v>2</v>
      </c>
      <c r="O522" s="1" t="s">
        <v>1692</v>
      </c>
    </row>
    <row r="523" spans="1:19">
      <c r="A523" s="2">
        <v>511</v>
      </c>
      <c r="B523" s="2" t="s">
        <v>1682</v>
      </c>
      <c r="C523" s="2" t="s">
        <v>12</v>
      </c>
      <c r="D523" s="2" t="s">
        <v>1813</v>
      </c>
      <c r="E523" s="2" t="s">
        <v>1214</v>
      </c>
      <c r="F523" s="2" t="s">
        <v>1789</v>
      </c>
      <c r="G523" s="76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1859</v>
      </c>
      <c r="M523" s="2" t="s">
        <v>20</v>
      </c>
      <c r="N523" s="2">
        <f t="shared" si="24"/>
        <v>8</v>
      </c>
      <c r="O523" s="1" t="s">
        <v>1699</v>
      </c>
    </row>
    <row r="524" spans="1:19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6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1829</v>
      </c>
      <c r="M524" s="2" t="s">
        <v>1703</v>
      </c>
      <c r="N524" s="2">
        <f t="shared" si="24"/>
        <v>1</v>
      </c>
      <c r="O524" s="1" t="s">
        <v>1692</v>
      </c>
    </row>
    <row r="525" spans="1:19">
      <c r="A525" s="2">
        <v>513</v>
      </c>
      <c r="B525" s="2" t="s">
        <v>1803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6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1829</v>
      </c>
      <c r="M525" s="2" t="s">
        <v>1703</v>
      </c>
      <c r="N525" s="2">
        <f t="shared" si="24"/>
        <v>1</v>
      </c>
      <c r="O525" s="1" t="s">
        <v>1806</v>
      </c>
    </row>
    <row r="526" spans="1:19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6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1829</v>
      </c>
      <c r="M526" s="2" t="s">
        <v>1703</v>
      </c>
      <c r="N526" s="2">
        <f t="shared" si="24"/>
        <v>1</v>
      </c>
      <c r="O526" s="1" t="s">
        <v>1692</v>
      </c>
    </row>
    <row r="527" spans="1:19" s="44" customFormat="1" ht="17.25" thickBot="1">
      <c r="A527" s="2">
        <v>515</v>
      </c>
      <c r="B527" s="89" t="s">
        <v>1683</v>
      </c>
      <c r="C527" s="89" t="s">
        <v>12</v>
      </c>
      <c r="D527" s="89" t="s">
        <v>1794</v>
      </c>
      <c r="E527" s="89" t="s">
        <v>1757</v>
      </c>
      <c r="F527" s="89" t="s">
        <v>1702</v>
      </c>
      <c r="G527" s="90">
        <v>49676000</v>
      </c>
      <c r="H527" s="89" t="s">
        <v>1758</v>
      </c>
      <c r="I527" s="91">
        <v>45504</v>
      </c>
      <c r="J527" s="89" t="s">
        <v>1323</v>
      </c>
      <c r="K527" s="91">
        <v>45506</v>
      </c>
      <c r="L527" s="89" t="s">
        <v>1869</v>
      </c>
      <c r="M527" s="89" t="s">
        <v>1845</v>
      </c>
      <c r="N527" s="89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>
      <c r="A528" s="2">
        <v>516</v>
      </c>
      <c r="B528" s="92" t="s">
        <v>1798</v>
      </c>
      <c r="C528" s="92" t="s">
        <v>12</v>
      </c>
      <c r="D528" s="92" t="s">
        <v>1795</v>
      </c>
      <c r="E528" s="92" t="s">
        <v>1791</v>
      </c>
      <c r="F528" s="92" t="s">
        <v>1787</v>
      </c>
      <c r="G528" s="93">
        <v>5918000</v>
      </c>
      <c r="H528" s="92" t="s">
        <v>39</v>
      </c>
      <c r="I528" s="94">
        <v>45505</v>
      </c>
      <c r="J528" s="92" t="s">
        <v>1777</v>
      </c>
      <c r="K528" s="94">
        <v>45509</v>
      </c>
      <c r="L528" s="92" t="s">
        <v>1882</v>
      </c>
      <c r="M528" s="92" t="s">
        <v>20</v>
      </c>
      <c r="N528" s="92">
        <f t="shared" si="24"/>
        <v>5</v>
      </c>
      <c r="O528" s="92" t="s">
        <v>1699</v>
      </c>
    </row>
    <row r="529" spans="1:15">
      <c r="A529" s="2">
        <v>517</v>
      </c>
      <c r="B529" s="2" t="s">
        <v>1837</v>
      </c>
      <c r="C529" s="2" t="s">
        <v>1838</v>
      </c>
      <c r="D529" s="2" t="s">
        <v>1833</v>
      </c>
      <c r="E529" s="2" t="s">
        <v>1832</v>
      </c>
      <c r="F529" s="2" t="s">
        <v>1702</v>
      </c>
      <c r="G529" s="76">
        <v>10000000</v>
      </c>
      <c r="H529" s="2" t="s">
        <v>1746</v>
      </c>
      <c r="I529" s="3">
        <v>45505</v>
      </c>
      <c r="J529" s="2" t="s">
        <v>1777</v>
      </c>
      <c r="K529" s="3">
        <v>45506</v>
      </c>
      <c r="L529" s="2" t="s">
        <v>1869</v>
      </c>
      <c r="M529" s="2" t="s">
        <v>20</v>
      </c>
      <c r="N529" s="2">
        <f t="shared" si="24"/>
        <v>2</v>
      </c>
      <c r="O529" s="2" t="s">
        <v>1839</v>
      </c>
    </row>
    <row r="530" spans="1:15">
      <c r="A530" s="2">
        <v>518</v>
      </c>
      <c r="B530" s="2" t="s">
        <v>1844</v>
      </c>
      <c r="C530" s="2" t="s">
        <v>1838</v>
      </c>
      <c r="D530" s="2" t="s">
        <v>133</v>
      </c>
      <c r="E530" s="2" t="s">
        <v>1841</v>
      </c>
      <c r="F530" s="2" t="s">
        <v>1842</v>
      </c>
      <c r="G530" s="76">
        <v>11447700</v>
      </c>
      <c r="H530" s="2" t="s">
        <v>1843</v>
      </c>
      <c r="I530" s="3">
        <v>45505</v>
      </c>
      <c r="J530" s="2" t="s">
        <v>1840</v>
      </c>
      <c r="K530" s="3">
        <v>45511</v>
      </c>
      <c r="L530" s="2" t="s">
        <v>1911</v>
      </c>
      <c r="M530" s="2" t="s">
        <v>20</v>
      </c>
      <c r="N530" s="2">
        <f t="shared" si="24"/>
        <v>7</v>
      </c>
      <c r="O530" s="2" t="s">
        <v>677</v>
      </c>
    </row>
    <row r="531" spans="1:15">
      <c r="A531" s="2">
        <v>519</v>
      </c>
      <c r="B531" s="2" t="s">
        <v>1871</v>
      </c>
      <c r="C531" s="2" t="s">
        <v>12</v>
      </c>
      <c r="D531" s="2" t="s">
        <v>1849</v>
      </c>
      <c r="E531" s="2" t="s">
        <v>1850</v>
      </c>
      <c r="F531" s="2" t="s">
        <v>1847</v>
      </c>
      <c r="G531" s="76">
        <v>21370000</v>
      </c>
      <c r="H531" s="2" t="s">
        <v>1851</v>
      </c>
      <c r="I531" s="3">
        <v>45506</v>
      </c>
      <c r="J531" s="2" t="s">
        <v>37</v>
      </c>
      <c r="K531" s="3">
        <v>45509</v>
      </c>
      <c r="L531" s="2" t="s">
        <v>1882</v>
      </c>
      <c r="M531" s="2" t="s">
        <v>1852</v>
      </c>
      <c r="N531" s="2">
        <f t="shared" si="24"/>
        <v>4</v>
      </c>
      <c r="O531" s="2" t="s">
        <v>1875</v>
      </c>
    </row>
    <row r="532" spans="1:15">
      <c r="A532" s="2">
        <v>520</v>
      </c>
      <c r="B532" s="2" t="s">
        <v>1872</v>
      </c>
      <c r="C532" s="2" t="s">
        <v>12</v>
      </c>
      <c r="D532" s="2" t="s">
        <v>1848</v>
      </c>
      <c r="E532" s="2" t="s">
        <v>1853</v>
      </c>
      <c r="F532" s="2" t="s">
        <v>1847</v>
      </c>
      <c r="G532" s="76">
        <v>24090000</v>
      </c>
      <c r="H532" s="2" t="s">
        <v>1856</v>
      </c>
      <c r="I532" s="3">
        <v>45509</v>
      </c>
      <c r="J532" s="2" t="s">
        <v>1859</v>
      </c>
      <c r="K532" s="3">
        <v>45510</v>
      </c>
      <c r="L532" s="2" t="s">
        <v>1895</v>
      </c>
      <c r="M532" s="2" t="s">
        <v>1852</v>
      </c>
      <c r="N532" s="2">
        <f t="shared" si="24"/>
        <v>2</v>
      </c>
      <c r="O532" s="2" t="s">
        <v>1876</v>
      </c>
    </row>
    <row r="533" spans="1:15">
      <c r="A533" s="2">
        <v>521</v>
      </c>
      <c r="B533" s="2" t="s">
        <v>1873</v>
      </c>
      <c r="C533" s="2" t="s">
        <v>12</v>
      </c>
      <c r="D533" s="2" t="s">
        <v>1848</v>
      </c>
      <c r="E533" s="2" t="s">
        <v>1854</v>
      </c>
      <c r="F533" s="2" t="s">
        <v>1847</v>
      </c>
      <c r="G533" s="76">
        <v>18117000</v>
      </c>
      <c r="H533" s="2" t="s">
        <v>1857</v>
      </c>
      <c r="I533" s="3">
        <v>45509</v>
      </c>
      <c r="J533" s="2" t="s">
        <v>1859</v>
      </c>
      <c r="K533" s="3">
        <v>45509</v>
      </c>
      <c r="L533" s="2" t="s">
        <v>1882</v>
      </c>
      <c r="M533" s="2" t="s">
        <v>1852</v>
      </c>
      <c r="N533" s="2">
        <f t="shared" si="24"/>
        <v>1</v>
      </c>
      <c r="O533" s="2" t="s">
        <v>1875</v>
      </c>
    </row>
    <row r="534" spans="1:15">
      <c r="A534" s="2">
        <v>522</v>
      </c>
      <c r="B534" s="2" t="s">
        <v>1871</v>
      </c>
      <c r="C534" s="2" t="s">
        <v>12</v>
      </c>
      <c r="D534" s="2" t="s">
        <v>1848</v>
      </c>
      <c r="E534" s="2" t="s">
        <v>1855</v>
      </c>
      <c r="F534" s="2" t="s">
        <v>1847</v>
      </c>
      <c r="G534" s="76">
        <v>5202200</v>
      </c>
      <c r="H534" s="2" t="s">
        <v>1858</v>
      </c>
      <c r="I534" s="3">
        <v>45509</v>
      </c>
      <c r="J534" s="2" t="s">
        <v>1859</v>
      </c>
      <c r="K534" s="3">
        <v>45509</v>
      </c>
      <c r="L534" s="2" t="s">
        <v>1882</v>
      </c>
      <c r="M534" s="2" t="s">
        <v>1852</v>
      </c>
      <c r="N534" s="2">
        <f t="shared" si="24"/>
        <v>1</v>
      </c>
      <c r="O534" s="2" t="s">
        <v>61</v>
      </c>
    </row>
    <row r="535" spans="1:15">
      <c r="A535" s="2">
        <v>523</v>
      </c>
      <c r="B535" s="2" t="s">
        <v>1874</v>
      </c>
      <c r="C535" s="2" t="s">
        <v>12</v>
      </c>
      <c r="D535" s="2" t="s">
        <v>1848</v>
      </c>
      <c r="E535" s="2" t="s">
        <v>1860</v>
      </c>
      <c r="F535" s="2" t="s">
        <v>1847</v>
      </c>
      <c r="G535" s="76">
        <v>22123000</v>
      </c>
      <c r="H535" s="2" t="s">
        <v>1861</v>
      </c>
      <c r="I535" s="3">
        <v>45510</v>
      </c>
      <c r="J535" s="2" t="s">
        <v>1862</v>
      </c>
      <c r="K535" s="3">
        <v>45513</v>
      </c>
      <c r="L535" s="2" t="s">
        <v>1912</v>
      </c>
      <c r="M535" s="2" t="s">
        <v>20</v>
      </c>
      <c r="N535" s="2">
        <f t="shared" si="24"/>
        <v>4</v>
      </c>
      <c r="O535" s="2" t="s">
        <v>1875</v>
      </c>
    </row>
    <row r="536" spans="1:15">
      <c r="A536" s="2">
        <v>524</v>
      </c>
      <c r="B536" s="2" t="s">
        <v>1903</v>
      </c>
      <c r="C536" s="2" t="s">
        <v>1892</v>
      </c>
      <c r="D536" s="2" t="s">
        <v>1891</v>
      </c>
      <c r="E536" s="2" t="s">
        <v>1890</v>
      </c>
      <c r="F536" s="2" t="s">
        <v>1893</v>
      </c>
      <c r="G536" s="76">
        <v>11235000</v>
      </c>
      <c r="H536" s="2" t="s">
        <v>1894</v>
      </c>
      <c r="I536" s="3">
        <v>45510</v>
      </c>
      <c r="J536" s="2" t="s">
        <v>1895</v>
      </c>
      <c r="K536" s="3">
        <v>45511</v>
      </c>
      <c r="L536" s="2" t="s">
        <v>1911</v>
      </c>
      <c r="M536" s="2" t="s">
        <v>1887</v>
      </c>
      <c r="N536" s="2">
        <f t="shared" si="24"/>
        <v>2</v>
      </c>
      <c r="O536" s="2" t="s">
        <v>1909</v>
      </c>
    </row>
    <row r="537" spans="1:15">
      <c r="A537" s="2">
        <v>525</v>
      </c>
      <c r="B537" s="2" t="s">
        <v>1870</v>
      </c>
      <c r="C537" s="2" t="s">
        <v>12</v>
      </c>
      <c r="D537" s="2" t="s">
        <v>1848</v>
      </c>
      <c r="E537" s="2" t="s">
        <v>1846</v>
      </c>
      <c r="F537" s="2" t="s">
        <v>1847</v>
      </c>
      <c r="G537" s="76">
        <v>44720000</v>
      </c>
      <c r="H537" s="2" t="s">
        <v>1863</v>
      </c>
      <c r="I537" s="3">
        <v>45511</v>
      </c>
      <c r="J537" s="2" t="s">
        <v>1864</v>
      </c>
      <c r="K537" s="3">
        <v>45513</v>
      </c>
      <c r="L537" s="2" t="s">
        <v>1913</v>
      </c>
      <c r="M537" s="2" t="s">
        <v>20</v>
      </c>
      <c r="N537" s="2">
        <f t="shared" si="24"/>
        <v>3</v>
      </c>
      <c r="O537" s="2" t="s">
        <v>1875</v>
      </c>
    </row>
    <row r="538" spans="1:15">
      <c r="A538" s="2">
        <v>526</v>
      </c>
      <c r="B538" s="2" t="s">
        <v>1870</v>
      </c>
      <c r="C538" s="2" t="s">
        <v>12</v>
      </c>
      <c r="D538" s="2" t="s">
        <v>1865</v>
      </c>
      <c r="E538" s="2" t="s">
        <v>1866</v>
      </c>
      <c r="F538" s="2" t="s">
        <v>1847</v>
      </c>
      <c r="G538" s="76">
        <v>10000000</v>
      </c>
      <c r="H538" s="2" t="s">
        <v>1867</v>
      </c>
      <c r="I538" s="3">
        <v>45511</v>
      </c>
      <c r="J538" s="2" t="s">
        <v>1864</v>
      </c>
      <c r="K538" s="3">
        <v>45513</v>
      </c>
      <c r="L538" s="2" t="s">
        <v>1913</v>
      </c>
      <c r="M538" s="2" t="s">
        <v>20</v>
      </c>
      <c r="N538" s="2">
        <f t="shared" si="24"/>
        <v>3</v>
      </c>
      <c r="O538" s="2" t="s">
        <v>1875</v>
      </c>
    </row>
    <row r="539" spans="1:15">
      <c r="A539" s="2">
        <v>527</v>
      </c>
      <c r="B539" s="2" t="s">
        <v>1904</v>
      </c>
      <c r="C539" s="2" t="s">
        <v>12</v>
      </c>
      <c r="D539" s="2" t="s">
        <v>1898</v>
      </c>
      <c r="E539" s="2" t="s">
        <v>1897</v>
      </c>
      <c r="F539" s="2" t="s">
        <v>1893</v>
      </c>
      <c r="G539" s="76">
        <v>6019000</v>
      </c>
      <c r="H539" s="2" t="s">
        <v>1896</v>
      </c>
      <c r="I539" s="3">
        <v>45511</v>
      </c>
      <c r="J539" s="2" t="s">
        <v>1864</v>
      </c>
      <c r="K539" s="3">
        <v>45513</v>
      </c>
      <c r="L539" s="2" t="s">
        <v>1912</v>
      </c>
      <c r="M539" s="2" t="s">
        <v>1887</v>
      </c>
      <c r="N539" s="2">
        <f t="shared" si="24"/>
        <v>3</v>
      </c>
      <c r="O539" s="2" t="s">
        <v>287</v>
      </c>
    </row>
    <row r="540" spans="1:15">
      <c r="A540" s="2">
        <v>528</v>
      </c>
      <c r="B540" s="2" t="s">
        <v>1905</v>
      </c>
      <c r="C540" s="2" t="s">
        <v>12</v>
      </c>
      <c r="D540" s="2" t="s">
        <v>1888</v>
      </c>
      <c r="E540" s="2" t="s">
        <v>1877</v>
      </c>
      <c r="F540" s="2" t="s">
        <v>28</v>
      </c>
      <c r="G540" s="76">
        <v>44410000</v>
      </c>
      <c r="H540" s="2" t="s">
        <v>1883</v>
      </c>
      <c r="I540" s="3">
        <v>45512</v>
      </c>
      <c r="J540" s="2" t="s">
        <v>905</v>
      </c>
      <c r="K540" s="3">
        <v>45516</v>
      </c>
      <c r="L540" s="2" t="s">
        <v>1882</v>
      </c>
      <c r="M540" s="2" t="s">
        <v>1887</v>
      </c>
      <c r="N540" s="2">
        <f t="shared" si="24"/>
        <v>5</v>
      </c>
      <c r="O540" s="2" t="s">
        <v>1907</v>
      </c>
    </row>
    <row r="541" spans="1:15">
      <c r="A541" s="2">
        <v>529</v>
      </c>
      <c r="B541" s="2" t="s">
        <v>1903</v>
      </c>
      <c r="C541" s="2" t="s">
        <v>12</v>
      </c>
      <c r="D541" s="2" t="s">
        <v>1889</v>
      </c>
      <c r="E541" s="2" t="s">
        <v>1878</v>
      </c>
      <c r="F541" s="2" t="s">
        <v>28</v>
      </c>
      <c r="G541" s="76">
        <v>26532000</v>
      </c>
      <c r="H541" s="2" t="s">
        <v>1884</v>
      </c>
      <c r="I541" s="3">
        <v>45512</v>
      </c>
      <c r="J541" s="2" t="s">
        <v>905</v>
      </c>
      <c r="K541" s="3">
        <v>45513</v>
      </c>
      <c r="L541" s="2" t="s">
        <v>1912</v>
      </c>
      <c r="M541" s="2" t="s">
        <v>1887</v>
      </c>
      <c r="N541" s="2">
        <f t="shared" si="24"/>
        <v>2</v>
      </c>
      <c r="O541" s="2" t="s">
        <v>1908</v>
      </c>
    </row>
    <row r="542" spans="1:15">
      <c r="A542" s="2">
        <v>530</v>
      </c>
      <c r="B542" s="2" t="s">
        <v>1903</v>
      </c>
      <c r="C542" s="2" t="s">
        <v>12</v>
      </c>
      <c r="D542" s="2" t="s">
        <v>14</v>
      </c>
      <c r="E542" s="2" t="s">
        <v>1879</v>
      </c>
      <c r="F542" s="2" t="s">
        <v>28</v>
      </c>
      <c r="G542" s="76">
        <v>10912000</v>
      </c>
      <c r="H542" s="2" t="s">
        <v>1885</v>
      </c>
      <c r="I542" s="3">
        <v>45512</v>
      </c>
      <c r="J542" s="2" t="s">
        <v>905</v>
      </c>
      <c r="K542" s="3">
        <v>45516</v>
      </c>
      <c r="L542" s="2" t="s">
        <v>1882</v>
      </c>
      <c r="M542" s="2" t="s">
        <v>1887</v>
      </c>
      <c r="N542" s="2">
        <f t="shared" si="24"/>
        <v>5</v>
      </c>
      <c r="O542" s="2" t="s">
        <v>1908</v>
      </c>
    </row>
    <row r="543" spans="1:15">
      <c r="A543" s="2">
        <v>531</v>
      </c>
      <c r="B543" s="2" t="s">
        <v>1906</v>
      </c>
      <c r="C543" s="2" t="s">
        <v>12</v>
      </c>
      <c r="D543" s="2" t="s">
        <v>13</v>
      </c>
      <c r="E543" s="2" t="s">
        <v>1880</v>
      </c>
      <c r="F543" s="2" t="s">
        <v>28</v>
      </c>
      <c r="G543" s="76">
        <v>11030000</v>
      </c>
      <c r="H543" s="2" t="s">
        <v>1709</v>
      </c>
      <c r="I543" s="3">
        <v>45513</v>
      </c>
      <c r="J543" s="2" t="s">
        <v>913</v>
      </c>
      <c r="K543" s="3">
        <v>45516</v>
      </c>
      <c r="L543" s="2" t="s">
        <v>1882</v>
      </c>
      <c r="M543" s="2" t="s">
        <v>1887</v>
      </c>
      <c r="N543" s="2">
        <f t="shared" si="24"/>
        <v>4</v>
      </c>
      <c r="O543" s="2" t="s">
        <v>1908</v>
      </c>
    </row>
    <row r="544" spans="1:15">
      <c r="A544" s="2">
        <v>532</v>
      </c>
      <c r="B544" s="2" t="s">
        <v>1905</v>
      </c>
      <c r="C544" s="2" t="s">
        <v>12</v>
      </c>
      <c r="D544" s="2" t="s">
        <v>13</v>
      </c>
      <c r="E544" s="2" t="s">
        <v>1881</v>
      </c>
      <c r="F544" s="2" t="s">
        <v>28</v>
      </c>
      <c r="G544" s="76">
        <v>45468000</v>
      </c>
      <c r="H544" s="2" t="s">
        <v>1886</v>
      </c>
      <c r="I544" s="3">
        <v>45516</v>
      </c>
      <c r="J544" s="2" t="s">
        <v>1882</v>
      </c>
      <c r="K544" s="3">
        <v>45518</v>
      </c>
      <c r="L544" s="2" t="s">
        <v>1922</v>
      </c>
      <c r="M544" s="2" t="s">
        <v>582</v>
      </c>
      <c r="N544" s="2">
        <f t="shared" si="24"/>
        <v>3</v>
      </c>
      <c r="O544" s="2" t="s">
        <v>1907</v>
      </c>
    </row>
    <row r="545" spans="1:15">
      <c r="A545" s="2">
        <v>533</v>
      </c>
      <c r="B545" s="2" t="s">
        <v>1903</v>
      </c>
      <c r="C545" s="2" t="s">
        <v>12</v>
      </c>
      <c r="D545" s="2" t="s">
        <v>15</v>
      </c>
      <c r="E545" s="2" t="s">
        <v>1890</v>
      </c>
      <c r="F545" s="2" t="s">
        <v>1893</v>
      </c>
      <c r="G545" s="76">
        <v>11224000</v>
      </c>
      <c r="H545" s="2" t="s">
        <v>1899</v>
      </c>
      <c r="I545" s="3">
        <v>45516</v>
      </c>
      <c r="J545" s="2" t="s">
        <v>1882</v>
      </c>
      <c r="K545" s="3">
        <v>45517</v>
      </c>
      <c r="L545" s="2" t="s">
        <v>1917</v>
      </c>
      <c r="M545" s="2" t="s">
        <v>582</v>
      </c>
      <c r="N545" s="2">
        <f t="shared" si="24"/>
        <v>2</v>
      </c>
      <c r="O545" s="2" t="s">
        <v>287</v>
      </c>
    </row>
    <row r="546" spans="1:15">
      <c r="A546" s="2">
        <v>534</v>
      </c>
      <c r="B546" s="2" t="s">
        <v>1905</v>
      </c>
      <c r="C546" s="2" t="s">
        <v>12</v>
      </c>
      <c r="D546" s="2" t="s">
        <v>1901</v>
      </c>
      <c r="E546" s="2" t="s">
        <v>1900</v>
      </c>
      <c r="F546" s="2" t="s">
        <v>1893</v>
      </c>
      <c r="G546" s="76">
        <v>6501000</v>
      </c>
      <c r="H546" s="2" t="s">
        <v>1902</v>
      </c>
      <c r="I546" s="3">
        <v>45516</v>
      </c>
      <c r="J546" s="2" t="s">
        <v>1882</v>
      </c>
      <c r="K546" s="3">
        <v>45518</v>
      </c>
      <c r="L546" s="2" t="s">
        <v>1922</v>
      </c>
      <c r="M546" s="2" t="s">
        <v>582</v>
      </c>
      <c r="N546" s="2">
        <f t="shared" si="24"/>
        <v>3</v>
      </c>
      <c r="O546" s="2" t="s">
        <v>1910</v>
      </c>
    </row>
    <row r="547" spans="1:15">
      <c r="A547" s="2">
        <v>535</v>
      </c>
      <c r="B547" s="2" t="s">
        <v>1948</v>
      </c>
      <c r="C547" s="2" t="s">
        <v>12</v>
      </c>
      <c r="D547" s="2" t="s">
        <v>1919</v>
      </c>
      <c r="E547" s="2" t="s">
        <v>1914</v>
      </c>
      <c r="F547" s="2" t="s">
        <v>1915</v>
      </c>
      <c r="G547" s="76">
        <v>52602000</v>
      </c>
      <c r="H547" s="2" t="s">
        <v>1916</v>
      </c>
      <c r="I547" s="3">
        <v>45517</v>
      </c>
      <c r="J547" s="2" t="s">
        <v>1917</v>
      </c>
      <c r="K547" s="3">
        <v>45518</v>
      </c>
      <c r="L547" s="2" t="s">
        <v>1922</v>
      </c>
      <c r="M547" s="2" t="s">
        <v>1918</v>
      </c>
      <c r="N547" s="2">
        <f t="shared" si="24"/>
        <v>2</v>
      </c>
      <c r="O547" s="2" t="s">
        <v>1954</v>
      </c>
    </row>
    <row r="548" spans="1:15">
      <c r="A548" s="2">
        <v>536</v>
      </c>
      <c r="B548" s="2" t="s">
        <v>1949</v>
      </c>
      <c r="C548" s="2" t="s">
        <v>12</v>
      </c>
      <c r="D548" s="2" t="s">
        <v>429</v>
      </c>
      <c r="E548" s="2" t="s">
        <v>1920</v>
      </c>
      <c r="F548" s="2" t="s">
        <v>1915</v>
      </c>
      <c r="G548" s="76">
        <v>54947000</v>
      </c>
      <c r="H548" s="2" t="s">
        <v>1921</v>
      </c>
      <c r="I548" s="3">
        <v>45518</v>
      </c>
      <c r="J548" s="2" t="s">
        <v>1922</v>
      </c>
      <c r="K548" s="3">
        <v>45518</v>
      </c>
      <c r="L548" s="2" t="s">
        <v>1922</v>
      </c>
      <c r="M548" s="2" t="s">
        <v>1918</v>
      </c>
      <c r="N548" s="2">
        <f t="shared" si="24"/>
        <v>1</v>
      </c>
      <c r="O548" s="2" t="s">
        <v>1954</v>
      </c>
    </row>
    <row r="549" spans="1:15">
      <c r="A549" s="2">
        <v>537</v>
      </c>
      <c r="B549" s="2" t="s">
        <v>1949</v>
      </c>
      <c r="C549" s="2" t="s">
        <v>12</v>
      </c>
      <c r="D549" s="2" t="s">
        <v>1919</v>
      </c>
      <c r="E549" s="2" t="s">
        <v>1923</v>
      </c>
      <c r="F549" s="2" t="s">
        <v>1915</v>
      </c>
      <c r="G549" s="76">
        <v>30767000</v>
      </c>
      <c r="H549" s="2" t="s">
        <v>1924</v>
      </c>
      <c r="I549" s="3">
        <v>45518</v>
      </c>
      <c r="J549" s="2" t="s">
        <v>1922</v>
      </c>
      <c r="K549" s="3">
        <v>45518</v>
      </c>
      <c r="L549" s="2" t="s">
        <v>1922</v>
      </c>
      <c r="M549" s="2" t="s">
        <v>1918</v>
      </c>
      <c r="N549" s="2">
        <f t="shared" si="24"/>
        <v>1</v>
      </c>
      <c r="O549" s="2" t="s">
        <v>1954</v>
      </c>
    </row>
    <row r="550" spans="1:15">
      <c r="A550" s="2">
        <v>538</v>
      </c>
      <c r="B550" s="2" t="s">
        <v>1950</v>
      </c>
      <c r="C550" s="2" t="s">
        <v>12</v>
      </c>
      <c r="D550" s="2" t="s">
        <v>581</v>
      </c>
      <c r="E550" s="2" t="s">
        <v>1938</v>
      </c>
      <c r="F550" s="2" t="s">
        <v>1937</v>
      </c>
      <c r="G550" s="76">
        <v>13620000</v>
      </c>
      <c r="H550" s="2" t="s">
        <v>1939</v>
      </c>
      <c r="I550" s="3">
        <v>45518</v>
      </c>
      <c r="J550" s="2" t="s">
        <v>1922</v>
      </c>
      <c r="K550" s="3">
        <v>45523</v>
      </c>
      <c r="L550" s="2" t="s">
        <v>1956</v>
      </c>
      <c r="M550" s="2" t="s">
        <v>1918</v>
      </c>
      <c r="N550" s="2">
        <f t="shared" si="24"/>
        <v>6</v>
      </c>
      <c r="O550" s="2" t="s">
        <v>1958</v>
      </c>
    </row>
    <row r="551" spans="1:15">
      <c r="A551" s="2">
        <v>539</v>
      </c>
      <c r="B551" s="2" t="s">
        <v>1951</v>
      </c>
      <c r="C551" s="2" t="s">
        <v>12</v>
      </c>
      <c r="D551" s="2" t="s">
        <v>581</v>
      </c>
      <c r="E551" s="2" t="s">
        <v>1923</v>
      </c>
      <c r="F551" s="2" t="s">
        <v>1943</v>
      </c>
      <c r="G551" s="76">
        <v>7062000</v>
      </c>
      <c r="H551" s="2" t="s">
        <v>1944</v>
      </c>
      <c r="I551" s="3">
        <v>45518</v>
      </c>
      <c r="J551" s="2" t="s">
        <v>1922</v>
      </c>
      <c r="K551" s="3">
        <v>45524</v>
      </c>
      <c r="L551" s="2" t="s">
        <v>1917</v>
      </c>
      <c r="M551" s="2" t="s">
        <v>1918</v>
      </c>
      <c r="N551" s="2">
        <f t="shared" si="24"/>
        <v>7</v>
      </c>
      <c r="O551" s="2" t="s">
        <v>1960</v>
      </c>
    </row>
    <row r="552" spans="1:15">
      <c r="A552" s="2">
        <v>540</v>
      </c>
      <c r="B552" s="2" t="s">
        <v>1952</v>
      </c>
      <c r="C552" s="2" t="s">
        <v>12</v>
      </c>
      <c r="D552" s="2" t="s">
        <v>581</v>
      </c>
      <c r="E552" s="2" t="s">
        <v>1925</v>
      </c>
      <c r="F552" s="2" t="s">
        <v>1915</v>
      </c>
      <c r="G552" s="76">
        <v>10017000</v>
      </c>
      <c r="H552" s="2" t="s">
        <v>1926</v>
      </c>
      <c r="I552" s="3">
        <v>45523</v>
      </c>
      <c r="J552" s="2" t="s">
        <v>1927</v>
      </c>
      <c r="K552" s="3">
        <v>45525</v>
      </c>
      <c r="L552" s="2" t="s">
        <v>1994</v>
      </c>
      <c r="M552" s="2" t="s">
        <v>20</v>
      </c>
      <c r="N552" s="2">
        <f t="shared" si="24"/>
        <v>3</v>
      </c>
      <c r="O552" s="2" t="s">
        <v>1955</v>
      </c>
    </row>
    <row r="553" spans="1:15">
      <c r="A553" s="2">
        <v>541</v>
      </c>
      <c r="B553" s="2" t="s">
        <v>1948</v>
      </c>
      <c r="C553" s="2" t="s">
        <v>12</v>
      </c>
      <c r="D553" s="2" t="s">
        <v>1928</v>
      </c>
      <c r="E553" s="2" t="s">
        <v>1929</v>
      </c>
      <c r="F553" s="2" t="s">
        <v>1915</v>
      </c>
      <c r="G553" s="76">
        <v>35471000</v>
      </c>
      <c r="H553" s="2" t="s">
        <v>1930</v>
      </c>
      <c r="I553" s="3">
        <v>45523</v>
      </c>
      <c r="J553" s="2" t="s">
        <v>1927</v>
      </c>
      <c r="K553" s="3">
        <v>45525</v>
      </c>
      <c r="L553" s="2" t="s">
        <v>1994</v>
      </c>
      <c r="M553" s="2" t="s">
        <v>20</v>
      </c>
      <c r="N553" s="2">
        <f t="shared" si="24"/>
        <v>3</v>
      </c>
      <c r="O553" s="2" t="s">
        <v>1954</v>
      </c>
    </row>
    <row r="554" spans="1:15">
      <c r="A554" s="2">
        <v>542</v>
      </c>
      <c r="B554" s="2" t="s">
        <v>1953</v>
      </c>
      <c r="C554" s="2" t="s">
        <v>12</v>
      </c>
      <c r="D554" s="2" t="s">
        <v>1931</v>
      </c>
      <c r="E554" s="2" t="s">
        <v>1932</v>
      </c>
      <c r="F554" s="2" t="s">
        <v>1915</v>
      </c>
      <c r="G554" s="76">
        <v>66583000</v>
      </c>
      <c r="H554" s="2" t="s">
        <v>1933</v>
      </c>
      <c r="I554" s="3">
        <v>45523</v>
      </c>
      <c r="J554" s="2" t="s">
        <v>1927</v>
      </c>
      <c r="K554" s="3">
        <v>45525</v>
      </c>
      <c r="L554" s="2" t="s">
        <v>1994</v>
      </c>
      <c r="M554" s="2" t="s">
        <v>20</v>
      </c>
      <c r="N554" s="2">
        <f t="shared" si="24"/>
        <v>3</v>
      </c>
      <c r="O554" s="2" t="s">
        <v>1955</v>
      </c>
    </row>
    <row r="555" spans="1:15">
      <c r="A555" s="2">
        <v>543</v>
      </c>
      <c r="B555" s="2" t="s">
        <v>1949</v>
      </c>
      <c r="C555" s="2" t="s">
        <v>12</v>
      </c>
      <c r="D555" s="2" t="s">
        <v>1936</v>
      </c>
      <c r="E555" s="2" t="s">
        <v>1923</v>
      </c>
      <c r="F555" s="2" t="s">
        <v>1934</v>
      </c>
      <c r="G555" s="76">
        <v>25990000</v>
      </c>
      <c r="H555" s="2" t="s">
        <v>1935</v>
      </c>
      <c r="I555" s="3">
        <v>45523</v>
      </c>
      <c r="J555" s="2" t="s">
        <v>1927</v>
      </c>
      <c r="K555" s="3">
        <v>45531</v>
      </c>
      <c r="L555" s="2" t="s">
        <v>1995</v>
      </c>
      <c r="M555" s="2" t="s">
        <v>20</v>
      </c>
      <c r="N555" s="2">
        <f t="shared" si="24"/>
        <v>9</v>
      </c>
      <c r="O555" s="2" t="s">
        <v>1998</v>
      </c>
    </row>
    <row r="556" spans="1:15">
      <c r="A556" s="2">
        <v>544</v>
      </c>
      <c r="B556" s="2" t="s">
        <v>1949</v>
      </c>
      <c r="C556" s="2" t="s">
        <v>12</v>
      </c>
      <c r="D556" s="2" t="s">
        <v>1928</v>
      </c>
      <c r="E556" s="2" t="s">
        <v>1940</v>
      </c>
      <c r="F556" s="2" t="s">
        <v>1937</v>
      </c>
      <c r="G556" s="76">
        <v>11212000</v>
      </c>
      <c r="H556" s="2" t="s">
        <v>1941</v>
      </c>
      <c r="I556" s="3">
        <v>45523</v>
      </c>
      <c r="J556" s="2" t="s">
        <v>1927</v>
      </c>
      <c r="K556" s="3">
        <v>45524</v>
      </c>
      <c r="L556" s="2" t="s">
        <v>1957</v>
      </c>
      <c r="M556" s="2" t="s">
        <v>1942</v>
      </c>
      <c r="N556" s="2">
        <f t="shared" si="24"/>
        <v>2</v>
      </c>
      <c r="O556" s="2" t="s">
        <v>1959</v>
      </c>
    </row>
    <row r="557" spans="1:15">
      <c r="A557" s="2">
        <v>545</v>
      </c>
      <c r="B557" s="2" t="s">
        <v>1949</v>
      </c>
      <c r="C557" s="2" t="s">
        <v>12</v>
      </c>
      <c r="D557" s="2" t="s">
        <v>581</v>
      </c>
      <c r="E557" s="2" t="s">
        <v>1945</v>
      </c>
      <c r="F557" s="2" t="s">
        <v>1943</v>
      </c>
      <c r="G557" s="76">
        <v>13530000</v>
      </c>
      <c r="H557" s="2" t="s">
        <v>1946</v>
      </c>
      <c r="I557" s="3">
        <v>45525</v>
      </c>
      <c r="J557" s="2" t="s">
        <v>1947</v>
      </c>
      <c r="K557" s="3">
        <v>45531</v>
      </c>
      <c r="L557" s="2" t="s">
        <v>1995</v>
      </c>
      <c r="M557" s="2" t="s">
        <v>20</v>
      </c>
      <c r="N557" s="2">
        <f t="shared" si="24"/>
        <v>7</v>
      </c>
      <c r="O557" s="2" t="s">
        <v>1960</v>
      </c>
    </row>
    <row r="558" spans="1:15">
      <c r="A558" s="2">
        <v>546</v>
      </c>
      <c r="B558" s="2" t="s">
        <v>1984</v>
      </c>
      <c r="C558" s="2" t="s">
        <v>12</v>
      </c>
      <c r="D558" s="2" t="s">
        <v>1980</v>
      </c>
      <c r="E558" s="2" t="s">
        <v>1961</v>
      </c>
      <c r="F558" s="2" t="s">
        <v>1962</v>
      </c>
      <c r="G558" s="76">
        <v>10483000</v>
      </c>
      <c r="H558" s="2" t="s">
        <v>608</v>
      </c>
      <c r="I558" s="3">
        <v>45526</v>
      </c>
      <c r="J558" s="2" t="s">
        <v>1971</v>
      </c>
      <c r="K558" s="3">
        <v>45526</v>
      </c>
      <c r="L558" s="2" t="s">
        <v>1971</v>
      </c>
      <c r="M558" s="2" t="s">
        <v>1972</v>
      </c>
      <c r="N558" s="2">
        <f t="shared" si="24"/>
        <v>1</v>
      </c>
      <c r="O558" s="2" t="s">
        <v>1989</v>
      </c>
    </row>
    <row r="559" spans="1:15">
      <c r="A559" s="2">
        <v>547</v>
      </c>
      <c r="B559" s="2" t="s">
        <v>1985</v>
      </c>
      <c r="C559" s="2" t="s">
        <v>12</v>
      </c>
      <c r="D559" s="2" t="s">
        <v>14</v>
      </c>
      <c r="E559" s="2" t="s">
        <v>1963</v>
      </c>
      <c r="F559" s="2" t="s">
        <v>1962</v>
      </c>
      <c r="G559" s="76">
        <v>6763000</v>
      </c>
      <c r="H559" s="2" t="s">
        <v>1964</v>
      </c>
      <c r="I559" s="3">
        <v>45526</v>
      </c>
      <c r="J559" s="2" t="s">
        <v>1971</v>
      </c>
      <c r="K559" s="3">
        <v>45530</v>
      </c>
      <c r="L559" s="2" t="s">
        <v>1977</v>
      </c>
      <c r="M559" s="2" t="s">
        <v>1972</v>
      </c>
      <c r="N559" s="2">
        <f t="shared" si="24"/>
        <v>5</v>
      </c>
      <c r="O559" s="2" t="s">
        <v>1990</v>
      </c>
    </row>
    <row r="560" spans="1:15">
      <c r="A560" s="2">
        <v>548</v>
      </c>
      <c r="B560" s="2" t="s">
        <v>1985</v>
      </c>
      <c r="C560" s="2" t="s">
        <v>12</v>
      </c>
      <c r="D560" s="2" t="s">
        <v>14</v>
      </c>
      <c r="E560" s="2" t="s">
        <v>1963</v>
      </c>
      <c r="F560" s="2" t="s">
        <v>1962</v>
      </c>
      <c r="G560" s="76">
        <v>12218000</v>
      </c>
      <c r="H560" s="2" t="s">
        <v>1965</v>
      </c>
      <c r="I560" s="3">
        <v>45526</v>
      </c>
      <c r="J560" s="2" t="s">
        <v>1971</v>
      </c>
      <c r="K560" s="3">
        <v>45531</v>
      </c>
      <c r="L560" s="2" t="s">
        <v>1575</v>
      </c>
      <c r="M560" s="2" t="s">
        <v>1972</v>
      </c>
      <c r="N560" s="2">
        <f t="shared" si="24"/>
        <v>6</v>
      </c>
      <c r="O560" s="2" t="s">
        <v>1989</v>
      </c>
    </row>
    <row r="561" spans="1:16">
      <c r="A561" s="2">
        <v>549</v>
      </c>
      <c r="B561" s="2" t="s">
        <v>1986</v>
      </c>
      <c r="C561" s="2" t="s">
        <v>12</v>
      </c>
      <c r="D561" s="2" t="s">
        <v>1981</v>
      </c>
      <c r="E561" s="2" t="s">
        <v>1966</v>
      </c>
      <c r="F561" s="2" t="s">
        <v>1962</v>
      </c>
      <c r="G561" s="76">
        <v>20834000</v>
      </c>
      <c r="H561" s="2" t="s">
        <v>1967</v>
      </c>
      <c r="I561" s="3">
        <v>45526</v>
      </c>
      <c r="J561" s="2" t="s">
        <v>1971</v>
      </c>
      <c r="K561" s="3">
        <v>45530</v>
      </c>
      <c r="L561" s="2" t="s">
        <v>1977</v>
      </c>
      <c r="M561" s="2" t="s">
        <v>1972</v>
      </c>
      <c r="N561" s="2">
        <f t="shared" si="24"/>
        <v>5</v>
      </c>
      <c r="O561" s="2" t="s">
        <v>1991</v>
      </c>
    </row>
    <row r="562" spans="1:16">
      <c r="A562" s="2">
        <v>550</v>
      </c>
      <c r="B562" s="2" t="s">
        <v>1987</v>
      </c>
      <c r="C562" s="2" t="s">
        <v>12</v>
      </c>
      <c r="D562" s="2" t="s">
        <v>130</v>
      </c>
      <c r="E562" s="2" t="s">
        <v>1968</v>
      </c>
      <c r="F562" s="2" t="s">
        <v>1969</v>
      </c>
      <c r="G562" s="76">
        <v>36340000</v>
      </c>
      <c r="H562" s="2" t="s">
        <v>1970</v>
      </c>
      <c r="I562" s="3">
        <v>45526</v>
      </c>
      <c r="J562" s="2" t="s">
        <v>1971</v>
      </c>
      <c r="K562" s="3">
        <v>45530</v>
      </c>
      <c r="L562" s="2" t="s">
        <v>1977</v>
      </c>
      <c r="M562" s="2" t="s">
        <v>1972</v>
      </c>
      <c r="N562" s="2">
        <f t="shared" si="24"/>
        <v>5</v>
      </c>
      <c r="O562" s="2" t="s">
        <v>1989</v>
      </c>
    </row>
    <row r="563" spans="1:16">
      <c r="A563" s="2">
        <v>551</v>
      </c>
      <c r="B563" s="2" t="s">
        <v>1985</v>
      </c>
      <c r="C563" s="2" t="s">
        <v>12</v>
      </c>
      <c r="D563" s="2" t="s">
        <v>1982</v>
      </c>
      <c r="E563" s="2" t="s">
        <v>1963</v>
      </c>
      <c r="F563" s="2" t="s">
        <v>1973</v>
      </c>
      <c r="G563" s="76">
        <v>7595000</v>
      </c>
      <c r="H563" s="2" t="s">
        <v>1974</v>
      </c>
      <c r="I563" s="3">
        <v>45526</v>
      </c>
      <c r="J563" s="2" t="s">
        <v>1971</v>
      </c>
      <c r="K563" s="3">
        <v>45531</v>
      </c>
      <c r="L563" s="2" t="s">
        <v>1996</v>
      </c>
      <c r="M563" s="2" t="s">
        <v>1972</v>
      </c>
      <c r="N563" s="2">
        <f t="shared" si="24"/>
        <v>6</v>
      </c>
      <c r="O563" s="2" t="s">
        <v>1992</v>
      </c>
    </row>
    <row r="564" spans="1:16">
      <c r="A564" s="2">
        <v>552</v>
      </c>
      <c r="B564" s="2" t="s">
        <v>1988</v>
      </c>
      <c r="C564" s="2" t="s">
        <v>12</v>
      </c>
      <c r="D564" s="2" t="s">
        <v>1983</v>
      </c>
      <c r="E564" s="2" t="s">
        <v>1975</v>
      </c>
      <c r="F564" s="2" t="s">
        <v>1962</v>
      </c>
      <c r="G564" s="76">
        <v>14088000</v>
      </c>
      <c r="H564" s="2" t="s">
        <v>1976</v>
      </c>
      <c r="I564" s="3">
        <v>45527</v>
      </c>
      <c r="J564" s="2" t="s">
        <v>913</v>
      </c>
      <c r="K564" s="3">
        <v>45530</v>
      </c>
      <c r="L564" s="2" t="s">
        <v>1997</v>
      </c>
      <c r="M564" s="2" t="s">
        <v>1972</v>
      </c>
      <c r="N564" s="2">
        <f t="shared" si="24"/>
        <v>4</v>
      </c>
      <c r="O564" s="2" t="s">
        <v>1993</v>
      </c>
    </row>
    <row r="565" spans="1:16">
      <c r="A565" s="2">
        <v>553</v>
      </c>
      <c r="B565" s="2" t="s">
        <v>1985</v>
      </c>
      <c r="C565" s="2" t="s">
        <v>12</v>
      </c>
      <c r="D565" s="2" t="s">
        <v>261</v>
      </c>
      <c r="E565" s="2" t="s">
        <v>1978</v>
      </c>
      <c r="F565" s="2" t="s">
        <v>1962</v>
      </c>
      <c r="G565" s="76">
        <v>47900000</v>
      </c>
      <c r="H565" s="2" t="s">
        <v>1979</v>
      </c>
      <c r="I565" s="3">
        <v>45531</v>
      </c>
      <c r="J565" s="2" t="s">
        <v>1575</v>
      </c>
      <c r="K565" s="3">
        <v>45534</v>
      </c>
      <c r="L565" s="2" t="s">
        <v>2043</v>
      </c>
      <c r="M565" s="2" t="s">
        <v>20</v>
      </c>
      <c r="N565" s="2">
        <f t="shared" si="24"/>
        <v>4</v>
      </c>
      <c r="O565" s="2" t="s">
        <v>1989</v>
      </c>
    </row>
    <row r="566" spans="1:16">
      <c r="A566" s="2">
        <v>554</v>
      </c>
      <c r="B566" s="2" t="s">
        <v>2022</v>
      </c>
      <c r="C566" s="2" t="s">
        <v>12</v>
      </c>
      <c r="D566" s="2" t="s">
        <v>2001</v>
      </c>
      <c r="E566" s="2" t="s">
        <v>1999</v>
      </c>
      <c r="F566" s="2" t="s">
        <v>2000</v>
      </c>
      <c r="G566" s="76">
        <v>13553000</v>
      </c>
      <c r="H566" s="2" t="s">
        <v>2002</v>
      </c>
      <c r="I566" s="3">
        <v>45531</v>
      </c>
      <c r="J566" s="2" t="s">
        <v>1575</v>
      </c>
      <c r="K566" s="3">
        <v>45534</v>
      </c>
      <c r="L566" s="2" t="s">
        <v>2043</v>
      </c>
      <c r="M566" s="2" t="s">
        <v>20</v>
      </c>
      <c r="N566" s="2">
        <f t="shared" si="24"/>
        <v>4</v>
      </c>
      <c r="O566" s="2" t="s">
        <v>2026</v>
      </c>
    </row>
    <row r="567" spans="1:16">
      <c r="A567" s="2">
        <v>555</v>
      </c>
      <c r="B567" s="2" t="s">
        <v>9</v>
      </c>
      <c r="C567" s="2" t="s">
        <v>12</v>
      </c>
      <c r="D567" s="2" t="s">
        <v>2008</v>
      </c>
      <c r="E567" s="2" t="s">
        <v>2011</v>
      </c>
      <c r="F567" s="2" t="s">
        <v>2013</v>
      </c>
      <c r="G567" s="76">
        <v>54230000</v>
      </c>
      <c r="H567" s="2" t="s">
        <v>1773</v>
      </c>
      <c r="I567" s="3">
        <v>45531</v>
      </c>
      <c r="J567" s="2" t="s">
        <v>1575</v>
      </c>
      <c r="K567" s="3">
        <v>45533</v>
      </c>
      <c r="L567" s="2" t="s">
        <v>2060</v>
      </c>
      <c r="M567" s="2" t="s">
        <v>20</v>
      </c>
      <c r="N567" s="2">
        <f t="shared" si="24"/>
        <v>3</v>
      </c>
      <c r="O567" s="2" t="s">
        <v>2028</v>
      </c>
    </row>
    <row r="568" spans="1:16">
      <c r="A568" s="2">
        <v>556</v>
      </c>
      <c r="B568" s="2" t="s">
        <v>2023</v>
      </c>
      <c r="C568" s="2" t="s">
        <v>12</v>
      </c>
      <c r="D568" s="2" t="s">
        <v>2010</v>
      </c>
      <c r="E568" s="2" t="s">
        <v>2012</v>
      </c>
      <c r="F568" s="2" t="s">
        <v>2013</v>
      </c>
      <c r="G568" s="76">
        <v>14880000</v>
      </c>
      <c r="H568" s="2" t="s">
        <v>2014</v>
      </c>
      <c r="I568" s="3">
        <v>45531</v>
      </c>
      <c r="J568" s="2" t="s">
        <v>1575</v>
      </c>
      <c r="K568" s="3">
        <v>45539</v>
      </c>
      <c r="L568" s="2" t="s">
        <v>2072</v>
      </c>
      <c r="M568" s="2" t="s">
        <v>20</v>
      </c>
      <c r="N568" s="2">
        <f t="shared" si="24"/>
        <v>9</v>
      </c>
      <c r="O568" s="2" t="s">
        <v>2029</v>
      </c>
    </row>
    <row r="569" spans="1:16">
      <c r="A569" s="2">
        <v>557</v>
      </c>
      <c r="B569" s="2" t="s">
        <v>2021</v>
      </c>
      <c r="C569" s="2" t="s">
        <v>12</v>
      </c>
      <c r="D569" s="2" t="s">
        <v>2003</v>
      </c>
      <c r="E569" s="2" t="s">
        <v>2005</v>
      </c>
      <c r="F569" s="2" t="s">
        <v>2004</v>
      </c>
      <c r="G569" s="76">
        <v>19537000</v>
      </c>
      <c r="H569" s="2" t="s">
        <v>2006</v>
      </c>
      <c r="I569" s="3">
        <v>45532</v>
      </c>
      <c r="J569" s="2" t="s">
        <v>1323</v>
      </c>
      <c r="K569" s="3">
        <v>45533</v>
      </c>
      <c r="L569" s="2" t="s">
        <v>2025</v>
      </c>
      <c r="M569" s="2" t="s">
        <v>20</v>
      </c>
      <c r="N569" s="2">
        <f t="shared" si="24"/>
        <v>2</v>
      </c>
      <c r="O569" s="2" t="s">
        <v>2020</v>
      </c>
    </row>
    <row r="570" spans="1:16">
      <c r="A570" s="2">
        <v>558</v>
      </c>
      <c r="B570" s="2" t="s">
        <v>2024</v>
      </c>
      <c r="C570" s="2" t="s">
        <v>12</v>
      </c>
      <c r="D570" s="2" t="s">
        <v>2008</v>
      </c>
      <c r="E570" s="2" t="s">
        <v>2007</v>
      </c>
      <c r="F570" s="2" t="s">
        <v>2004</v>
      </c>
      <c r="G570" s="76">
        <v>17340000</v>
      </c>
      <c r="H570" s="2" t="s">
        <v>2009</v>
      </c>
      <c r="I570" s="3">
        <v>45532</v>
      </c>
      <c r="J570" s="2" t="s">
        <v>1323</v>
      </c>
      <c r="K570" s="3">
        <v>45534</v>
      </c>
      <c r="L570" s="2" t="s">
        <v>2043</v>
      </c>
      <c r="M570" s="2" t="s">
        <v>20</v>
      </c>
      <c r="N570" s="2">
        <f t="shared" si="24"/>
        <v>3</v>
      </c>
      <c r="O570" s="2" t="s">
        <v>2027</v>
      </c>
    </row>
    <row r="571" spans="1:16">
      <c r="A571" s="2">
        <v>559</v>
      </c>
      <c r="B571" s="2" t="s">
        <v>2021</v>
      </c>
      <c r="C571" s="2" t="s">
        <v>12</v>
      </c>
      <c r="D571" s="2" t="s">
        <v>2008</v>
      </c>
      <c r="E571" s="2" t="s">
        <v>2015</v>
      </c>
      <c r="F571" s="2" t="s">
        <v>2016</v>
      </c>
      <c r="G571" s="76">
        <v>12791000</v>
      </c>
      <c r="H571" s="2" t="s">
        <v>2017</v>
      </c>
      <c r="I571" s="3">
        <v>45532</v>
      </c>
      <c r="J571" s="2" t="s">
        <v>2018</v>
      </c>
      <c r="K571" s="3">
        <v>45538</v>
      </c>
      <c r="L571" s="2" t="s">
        <v>2071</v>
      </c>
      <c r="M571" s="2" t="s">
        <v>20</v>
      </c>
      <c r="N571" s="2">
        <f t="shared" si="24"/>
        <v>7</v>
      </c>
      <c r="O571" s="2" t="s">
        <v>287</v>
      </c>
      <c r="P571" s="8" t="s">
        <v>2019</v>
      </c>
    </row>
    <row r="572" spans="1:16">
      <c r="A572" s="2">
        <v>560</v>
      </c>
      <c r="B572" s="2" t="s">
        <v>2061</v>
      </c>
      <c r="C572" s="2" t="s">
        <v>12</v>
      </c>
      <c r="D572" s="2" t="s">
        <v>2031</v>
      </c>
      <c r="E572" s="2" t="s">
        <v>2030</v>
      </c>
      <c r="F572" s="2" t="s">
        <v>2032</v>
      </c>
      <c r="G572" s="76">
        <v>19976000</v>
      </c>
      <c r="H572" s="2" t="s">
        <v>2033</v>
      </c>
      <c r="I572" s="3">
        <v>45533</v>
      </c>
      <c r="J572" s="2" t="s">
        <v>2038</v>
      </c>
      <c r="K572" s="3">
        <v>45534</v>
      </c>
      <c r="L572" s="2" t="s">
        <v>2043</v>
      </c>
      <c r="M572" s="2" t="s">
        <v>2053</v>
      </c>
      <c r="N572" s="2">
        <f t="shared" si="24"/>
        <v>2</v>
      </c>
      <c r="O572" s="2" t="s">
        <v>2068</v>
      </c>
    </row>
    <row r="573" spans="1:16">
      <c r="A573" s="2">
        <v>561</v>
      </c>
      <c r="B573" s="2" t="s">
        <v>2062</v>
      </c>
      <c r="C573" s="2" t="s">
        <v>12</v>
      </c>
      <c r="D573" s="2" t="s">
        <v>2031</v>
      </c>
      <c r="E573" s="2" t="s">
        <v>2034</v>
      </c>
      <c r="F573" s="2" t="s">
        <v>2035</v>
      </c>
      <c r="G573" s="76">
        <v>65668000</v>
      </c>
      <c r="H573" s="2" t="s">
        <v>2036</v>
      </c>
      <c r="I573" s="3">
        <v>45533</v>
      </c>
      <c r="J573" s="2" t="s">
        <v>2038</v>
      </c>
      <c r="K573" s="3">
        <v>45534</v>
      </c>
      <c r="L573" s="2" t="s">
        <v>2043</v>
      </c>
      <c r="M573" s="2" t="s">
        <v>2053</v>
      </c>
      <c r="N573" s="2">
        <f t="shared" si="24"/>
        <v>2</v>
      </c>
      <c r="O573" s="2" t="s">
        <v>2068</v>
      </c>
    </row>
    <row r="574" spans="1:16">
      <c r="A574" s="2">
        <v>562</v>
      </c>
      <c r="B574" s="2" t="s">
        <v>2063</v>
      </c>
      <c r="C574" s="2" t="s">
        <v>12</v>
      </c>
      <c r="D574" s="2" t="s">
        <v>14</v>
      </c>
      <c r="E574" s="2" t="s">
        <v>2037</v>
      </c>
      <c r="F574" s="2" t="s">
        <v>2035</v>
      </c>
      <c r="G574" s="76">
        <v>110000000</v>
      </c>
      <c r="H574" s="2" t="s">
        <v>2075</v>
      </c>
      <c r="I574" s="3">
        <v>45533</v>
      </c>
      <c r="J574" s="2" t="s">
        <v>2038</v>
      </c>
      <c r="K574" s="3">
        <v>45544</v>
      </c>
      <c r="L574" s="2" t="s">
        <v>2074</v>
      </c>
      <c r="M574" s="2" t="s">
        <v>20</v>
      </c>
      <c r="N574" s="2">
        <f t="shared" si="24"/>
        <v>12</v>
      </c>
      <c r="O574" s="2" t="s">
        <v>2068</v>
      </c>
    </row>
    <row r="575" spans="1:16">
      <c r="A575" s="2">
        <v>563</v>
      </c>
      <c r="B575" s="2" t="s">
        <v>2064</v>
      </c>
      <c r="C575" s="2" t="s">
        <v>12</v>
      </c>
      <c r="D575" s="2" t="s">
        <v>130</v>
      </c>
      <c r="E575" s="2" t="s">
        <v>2039</v>
      </c>
      <c r="F575" s="2" t="s">
        <v>2035</v>
      </c>
      <c r="G575" s="76">
        <v>10010000</v>
      </c>
      <c r="H575" s="2" t="s">
        <v>2040</v>
      </c>
      <c r="I575" s="3">
        <v>45533</v>
      </c>
      <c r="J575" s="2" t="s">
        <v>2038</v>
      </c>
      <c r="K575" s="3">
        <v>45534</v>
      </c>
      <c r="L575" s="2" t="s">
        <v>2043</v>
      </c>
      <c r="M575" s="2" t="s">
        <v>2053</v>
      </c>
      <c r="N575" s="2">
        <f t="shared" si="24"/>
        <v>2</v>
      </c>
      <c r="O575" s="2" t="s">
        <v>2069</v>
      </c>
    </row>
    <row r="576" spans="1:16">
      <c r="A576" s="2">
        <v>564</v>
      </c>
      <c r="B576" s="2" t="s">
        <v>2064</v>
      </c>
      <c r="C576" s="2" t="s">
        <v>12</v>
      </c>
      <c r="D576" s="2" t="s">
        <v>2031</v>
      </c>
      <c r="E576" s="2" t="s">
        <v>2055</v>
      </c>
      <c r="F576" s="2" t="s">
        <v>2054</v>
      </c>
      <c r="G576" s="76">
        <v>36000000</v>
      </c>
      <c r="H576" s="2" t="s">
        <v>2056</v>
      </c>
      <c r="I576" s="3">
        <v>45533</v>
      </c>
      <c r="J576" s="2" t="s">
        <v>2060</v>
      </c>
      <c r="K576" s="3">
        <v>45540</v>
      </c>
      <c r="L576" s="2" t="s">
        <v>2073</v>
      </c>
      <c r="M576" s="2" t="s">
        <v>20</v>
      </c>
      <c r="N576" s="2">
        <f t="shared" si="24"/>
        <v>8</v>
      </c>
      <c r="O576" s="2" t="s">
        <v>2070</v>
      </c>
    </row>
    <row r="577" spans="1:19">
      <c r="A577" s="2">
        <v>565</v>
      </c>
      <c r="B577" s="2" t="s">
        <v>2062</v>
      </c>
      <c r="C577" s="2" t="s">
        <v>12</v>
      </c>
      <c r="D577" s="2" t="s">
        <v>14</v>
      </c>
      <c r="E577" s="2" t="s">
        <v>2041</v>
      </c>
      <c r="F577" s="2" t="s">
        <v>2035</v>
      </c>
      <c r="G577" s="76">
        <v>73844890</v>
      </c>
      <c r="H577" s="2" t="s">
        <v>2042</v>
      </c>
      <c r="I577" s="3">
        <v>45534</v>
      </c>
      <c r="J577" s="2" t="s">
        <v>2043</v>
      </c>
      <c r="K577" s="3">
        <v>45538</v>
      </c>
      <c r="L577" s="2" t="s">
        <v>2071</v>
      </c>
      <c r="M577" s="2" t="s">
        <v>2053</v>
      </c>
      <c r="N577" s="2">
        <f t="shared" si="24"/>
        <v>5</v>
      </c>
      <c r="O577" s="2" t="s">
        <v>2068</v>
      </c>
    </row>
    <row r="578" spans="1:19" s="44" customFormat="1" ht="17.25" thickBot="1">
      <c r="A578" s="2">
        <v>566</v>
      </c>
      <c r="B578" s="84" t="s">
        <v>2063</v>
      </c>
      <c r="C578" s="84" t="s">
        <v>12</v>
      </c>
      <c r="D578" s="84" t="s">
        <v>2058</v>
      </c>
      <c r="E578" s="84" t="s">
        <v>2057</v>
      </c>
      <c r="F578" s="84" t="s">
        <v>2054</v>
      </c>
      <c r="G578" s="85">
        <v>11850000</v>
      </c>
      <c r="H578" s="84" t="s">
        <v>2059</v>
      </c>
      <c r="I578" s="86">
        <v>45534</v>
      </c>
      <c r="J578" s="84" t="s">
        <v>2043</v>
      </c>
      <c r="K578" s="86">
        <v>45539</v>
      </c>
      <c r="L578" s="84" t="s">
        <v>2072</v>
      </c>
      <c r="M578" s="84" t="s">
        <v>20</v>
      </c>
      <c r="N578" s="84">
        <f t="shared" si="24"/>
        <v>6</v>
      </c>
      <c r="O578" s="84" t="s">
        <v>93</v>
      </c>
      <c r="P578" s="43"/>
      <c r="Q578" s="43"/>
      <c r="R578" s="43"/>
      <c r="S578" s="43"/>
    </row>
    <row r="579" spans="1:19" ht="17.25" thickTop="1">
      <c r="A579" s="2">
        <v>567</v>
      </c>
      <c r="B579" s="92" t="s">
        <v>2065</v>
      </c>
      <c r="C579" s="92" t="s">
        <v>12</v>
      </c>
      <c r="D579" s="92" t="s">
        <v>130</v>
      </c>
      <c r="E579" s="92" t="s">
        <v>2044</v>
      </c>
      <c r="F579" s="92" t="s">
        <v>2035</v>
      </c>
      <c r="G579" s="93">
        <v>22330000</v>
      </c>
      <c r="H579" s="92" t="s">
        <v>2045</v>
      </c>
      <c r="I579" s="94">
        <v>45537</v>
      </c>
      <c r="J579" s="92" t="s">
        <v>2046</v>
      </c>
      <c r="K579" s="94">
        <v>45541</v>
      </c>
      <c r="L579" s="92" t="s">
        <v>2126</v>
      </c>
      <c r="M579" s="92" t="s">
        <v>20</v>
      </c>
      <c r="N579" s="92">
        <f t="shared" si="24"/>
        <v>5</v>
      </c>
      <c r="O579" s="92" t="s">
        <v>2068</v>
      </c>
    </row>
    <row r="580" spans="1:19">
      <c r="A580" s="2">
        <v>568</v>
      </c>
      <c r="B580" s="2" t="s">
        <v>2066</v>
      </c>
      <c r="C580" s="2" t="s">
        <v>12</v>
      </c>
      <c r="D580" s="2" t="s">
        <v>14</v>
      </c>
      <c r="E580" s="2" t="s">
        <v>2047</v>
      </c>
      <c r="F580" s="2" t="s">
        <v>2035</v>
      </c>
      <c r="G580" s="76">
        <v>53780000</v>
      </c>
      <c r="H580" s="2" t="s">
        <v>2048</v>
      </c>
      <c r="I580" s="3">
        <v>45537</v>
      </c>
      <c r="J580" s="2" t="s">
        <v>2046</v>
      </c>
      <c r="K580" s="3">
        <v>45538</v>
      </c>
      <c r="L580" s="2" t="s">
        <v>2071</v>
      </c>
      <c r="M580" s="2" t="s">
        <v>2053</v>
      </c>
      <c r="N580" s="2">
        <f t="shared" si="24"/>
        <v>2</v>
      </c>
      <c r="O580" s="2" t="s">
        <v>2069</v>
      </c>
    </row>
    <row r="581" spans="1:19">
      <c r="A581" s="2">
        <v>569</v>
      </c>
      <c r="B581" s="2" t="s">
        <v>2061</v>
      </c>
      <c r="C581" s="2" t="s">
        <v>12</v>
      </c>
      <c r="D581" s="2" t="s">
        <v>14</v>
      </c>
      <c r="E581" s="2" t="s">
        <v>2049</v>
      </c>
      <c r="F581" s="2" t="s">
        <v>16</v>
      </c>
      <c r="G581" s="76">
        <v>49665000</v>
      </c>
      <c r="H581" s="2" t="s">
        <v>2050</v>
      </c>
      <c r="I581" s="3">
        <v>45538</v>
      </c>
      <c r="J581" s="2" t="s">
        <v>1575</v>
      </c>
      <c r="K581" s="3">
        <v>45541</v>
      </c>
      <c r="L581" s="2" t="s">
        <v>2126</v>
      </c>
      <c r="M581" s="2" t="s">
        <v>20</v>
      </c>
      <c r="N581" s="2">
        <f t="shared" si="24"/>
        <v>4</v>
      </c>
      <c r="O581" s="2" t="s">
        <v>2068</v>
      </c>
    </row>
    <row r="582" spans="1:19">
      <c r="A582" s="2">
        <v>570</v>
      </c>
      <c r="B582" s="2" t="s">
        <v>2067</v>
      </c>
      <c r="C582" s="2" t="s">
        <v>12</v>
      </c>
      <c r="D582" s="2" t="s">
        <v>15</v>
      </c>
      <c r="E582" s="2" t="s">
        <v>2051</v>
      </c>
      <c r="F582" s="2" t="s">
        <v>16</v>
      </c>
      <c r="G582" s="76">
        <v>35865000</v>
      </c>
      <c r="H582" s="2" t="s">
        <v>2052</v>
      </c>
      <c r="I582" s="3">
        <v>45538</v>
      </c>
      <c r="J582" s="2" t="s">
        <v>1575</v>
      </c>
      <c r="K582" s="3">
        <v>45541</v>
      </c>
      <c r="L582" s="2" t="s">
        <v>2126</v>
      </c>
      <c r="M582" s="2" t="s">
        <v>20</v>
      </c>
      <c r="N582" s="2">
        <f t="shared" si="24"/>
        <v>4</v>
      </c>
      <c r="O582" s="2" t="s">
        <v>47</v>
      </c>
    </row>
    <row r="583" spans="1:19">
      <c r="A583" s="2">
        <v>571</v>
      </c>
      <c r="B583" s="2" t="s">
        <v>585</v>
      </c>
      <c r="C583" s="2" t="s">
        <v>12</v>
      </c>
      <c r="D583" s="2" t="s">
        <v>261</v>
      </c>
      <c r="E583" s="2" t="s">
        <v>2226</v>
      </c>
      <c r="F583" s="2" t="s">
        <v>2076</v>
      </c>
      <c r="G583" s="76">
        <v>25729000</v>
      </c>
      <c r="H583" s="2" t="s">
        <v>2131</v>
      </c>
      <c r="I583" s="3">
        <v>45539</v>
      </c>
      <c r="J583" s="2" t="s">
        <v>2077</v>
      </c>
      <c r="K583" s="3">
        <v>45539</v>
      </c>
      <c r="L583" s="2" t="s">
        <v>84</v>
      </c>
      <c r="M583" s="2" t="s">
        <v>2078</v>
      </c>
      <c r="N583" s="2">
        <f t="shared" ref="N583:N592" si="25">K583-I583+1</f>
        <v>1</v>
      </c>
      <c r="O583" s="2" t="s">
        <v>2124</v>
      </c>
    </row>
    <row r="584" spans="1:19">
      <c r="A584" s="2">
        <v>572</v>
      </c>
      <c r="B584" s="2" t="s">
        <v>2112</v>
      </c>
      <c r="C584" s="2" t="s">
        <v>12</v>
      </c>
      <c r="D584" s="2" t="s">
        <v>2080</v>
      </c>
      <c r="E584" s="2" t="s">
        <v>2081</v>
      </c>
      <c r="F584" s="2" t="s">
        <v>2076</v>
      </c>
      <c r="G584" s="76">
        <v>18700000</v>
      </c>
      <c r="H584" s="2" t="s">
        <v>2132</v>
      </c>
      <c r="I584" s="3">
        <v>45539</v>
      </c>
      <c r="J584" s="2" t="s">
        <v>2077</v>
      </c>
      <c r="K584" s="3">
        <v>45541</v>
      </c>
      <c r="L584" s="2" t="s">
        <v>2126</v>
      </c>
      <c r="M584" s="2" t="s">
        <v>2079</v>
      </c>
      <c r="N584" s="2">
        <f t="shared" si="25"/>
        <v>3</v>
      </c>
      <c r="O584" s="2" t="s">
        <v>2123</v>
      </c>
    </row>
    <row r="585" spans="1:19">
      <c r="A585" s="2">
        <v>573</v>
      </c>
      <c r="B585" s="2" t="s">
        <v>2113</v>
      </c>
      <c r="C585" s="2" t="s">
        <v>12</v>
      </c>
      <c r="D585" s="2" t="s">
        <v>13</v>
      </c>
      <c r="E585" s="2" t="s">
        <v>2127</v>
      </c>
      <c r="F585" s="2" t="s">
        <v>2083</v>
      </c>
      <c r="G585" s="76">
        <v>11560000</v>
      </c>
      <c r="H585" s="2" t="s">
        <v>2133</v>
      </c>
      <c r="I585" s="3">
        <v>45539</v>
      </c>
      <c r="J585" s="2" t="s">
        <v>2077</v>
      </c>
      <c r="K585" s="3">
        <v>45541</v>
      </c>
      <c r="L585" s="2" t="s">
        <v>2126</v>
      </c>
      <c r="M585" s="2" t="s">
        <v>2079</v>
      </c>
      <c r="N585" s="2">
        <f t="shared" si="25"/>
        <v>3</v>
      </c>
      <c r="O585" s="2" t="s">
        <v>2124</v>
      </c>
    </row>
    <row r="586" spans="1:19">
      <c r="A586" s="2">
        <v>574</v>
      </c>
      <c r="B586" s="2" t="s">
        <v>2114</v>
      </c>
      <c r="C586" s="2" t="s">
        <v>12</v>
      </c>
      <c r="D586" s="2" t="s">
        <v>612</v>
      </c>
      <c r="E586" s="2" t="s">
        <v>2082</v>
      </c>
      <c r="F586" s="2" t="s">
        <v>2076</v>
      </c>
      <c r="G586" s="76">
        <v>15029300</v>
      </c>
      <c r="H586" s="2" t="s">
        <v>2134</v>
      </c>
      <c r="I586" s="3">
        <v>45540</v>
      </c>
      <c r="J586" s="2" t="s">
        <v>2084</v>
      </c>
      <c r="K586" s="3">
        <v>45541</v>
      </c>
      <c r="L586" s="2" t="s">
        <v>2126</v>
      </c>
      <c r="M586" s="2" t="s">
        <v>2079</v>
      </c>
      <c r="N586" s="2">
        <f t="shared" si="25"/>
        <v>2</v>
      </c>
      <c r="O586" s="2" t="s">
        <v>47</v>
      </c>
    </row>
    <row r="587" spans="1:19">
      <c r="A587" s="2">
        <v>575</v>
      </c>
      <c r="B587" s="2" t="s">
        <v>2116</v>
      </c>
      <c r="C587" s="2" t="s">
        <v>12</v>
      </c>
      <c r="D587" s="2" t="s">
        <v>2085</v>
      </c>
      <c r="E587" s="2" t="s">
        <v>2086</v>
      </c>
      <c r="F587" s="2" t="s">
        <v>2076</v>
      </c>
      <c r="G587" s="76">
        <v>13500000</v>
      </c>
      <c r="H587" s="2" t="s">
        <v>2135</v>
      </c>
      <c r="I587" s="3">
        <v>45541</v>
      </c>
      <c r="J587" s="2" t="s">
        <v>2092</v>
      </c>
      <c r="K587" s="3">
        <v>45544</v>
      </c>
      <c r="L587" s="2" t="s">
        <v>2128</v>
      </c>
      <c r="M587" s="2" t="s">
        <v>2079</v>
      </c>
      <c r="N587" s="2">
        <f t="shared" si="25"/>
        <v>4</v>
      </c>
      <c r="O587" s="2" t="s">
        <v>2125</v>
      </c>
    </row>
    <row r="588" spans="1:19">
      <c r="A588" s="2">
        <v>576</v>
      </c>
      <c r="B588" s="2" t="s">
        <v>2117</v>
      </c>
      <c r="C588" s="2" t="s">
        <v>12</v>
      </c>
      <c r="D588" s="2" t="s">
        <v>2087</v>
      </c>
      <c r="E588" s="2" t="s">
        <v>1878</v>
      </c>
      <c r="F588" s="2" t="s">
        <v>2076</v>
      </c>
      <c r="G588" s="76">
        <v>11955000</v>
      </c>
      <c r="H588" s="2" t="s">
        <v>2136</v>
      </c>
      <c r="I588" s="3">
        <v>45542</v>
      </c>
      <c r="J588" s="2" t="s">
        <v>913</v>
      </c>
      <c r="K588" s="3">
        <v>45544</v>
      </c>
      <c r="L588" s="2" t="s">
        <v>2128</v>
      </c>
      <c r="M588" s="2" t="s">
        <v>2079</v>
      </c>
      <c r="N588" s="2">
        <f t="shared" si="25"/>
        <v>3</v>
      </c>
      <c r="O588" s="2" t="s">
        <v>47</v>
      </c>
    </row>
    <row r="589" spans="1:19">
      <c r="A589" s="2">
        <v>577</v>
      </c>
      <c r="B589" s="2" t="s">
        <v>2118</v>
      </c>
      <c r="C589" s="2" t="s">
        <v>12</v>
      </c>
      <c r="D589" s="2" t="s">
        <v>2085</v>
      </c>
      <c r="E589" s="2" t="s">
        <v>2088</v>
      </c>
      <c r="F589" s="2" t="s">
        <v>2083</v>
      </c>
      <c r="G589" s="76">
        <v>54324400</v>
      </c>
      <c r="H589" s="2" t="s">
        <v>2137</v>
      </c>
      <c r="I589" s="3">
        <v>45544</v>
      </c>
      <c r="J589" s="2" t="s">
        <v>2093</v>
      </c>
      <c r="K589" s="3">
        <v>45546</v>
      </c>
      <c r="L589" s="2" t="s">
        <v>2129</v>
      </c>
      <c r="M589" s="2" t="s">
        <v>2079</v>
      </c>
      <c r="N589" s="2">
        <f t="shared" si="25"/>
        <v>3</v>
      </c>
      <c r="O589" s="2" t="s">
        <v>47</v>
      </c>
    </row>
    <row r="590" spans="1:19">
      <c r="A590" s="2">
        <v>578</v>
      </c>
      <c r="B590" s="2" t="s">
        <v>2119</v>
      </c>
      <c r="C590" s="2" t="s">
        <v>12</v>
      </c>
      <c r="D590" s="2" t="s">
        <v>586</v>
      </c>
      <c r="E590" s="2" t="s">
        <v>2089</v>
      </c>
      <c r="F590" s="2" t="s">
        <v>2076</v>
      </c>
      <c r="G590" s="76">
        <v>52965000</v>
      </c>
      <c r="H590" s="2" t="s">
        <v>2050</v>
      </c>
      <c r="I590" s="3">
        <v>45544</v>
      </c>
      <c r="J590" s="2" t="s">
        <v>2093</v>
      </c>
      <c r="K590" s="3">
        <v>45546</v>
      </c>
      <c r="L590" s="2" t="s">
        <v>2129</v>
      </c>
      <c r="M590" s="2" t="s">
        <v>2079</v>
      </c>
      <c r="N590" s="2">
        <f t="shared" si="25"/>
        <v>3</v>
      </c>
      <c r="O590" s="2" t="s">
        <v>47</v>
      </c>
    </row>
    <row r="591" spans="1:19">
      <c r="A591" s="2">
        <v>579</v>
      </c>
      <c r="B591" s="2" t="s">
        <v>2113</v>
      </c>
      <c r="C591" s="2" t="s">
        <v>12</v>
      </c>
      <c r="D591" s="2" t="s">
        <v>2090</v>
      </c>
      <c r="E591" s="2" t="s">
        <v>2091</v>
      </c>
      <c r="F591" s="2" t="s">
        <v>2076</v>
      </c>
      <c r="G591" s="76">
        <v>14332000</v>
      </c>
      <c r="H591" s="2" t="s">
        <v>2138</v>
      </c>
      <c r="I591" s="3">
        <v>45544</v>
      </c>
      <c r="J591" s="2" t="s">
        <v>2093</v>
      </c>
      <c r="K591" s="3">
        <v>45546</v>
      </c>
      <c r="L591" s="2" t="s">
        <v>2129</v>
      </c>
      <c r="M591" s="2" t="s">
        <v>2079</v>
      </c>
      <c r="N591" s="2">
        <f t="shared" si="25"/>
        <v>3</v>
      </c>
      <c r="O591" s="2" t="s">
        <v>47</v>
      </c>
    </row>
    <row r="592" spans="1:19">
      <c r="A592" s="2">
        <v>580</v>
      </c>
      <c r="B592" s="2" t="s">
        <v>2115</v>
      </c>
      <c r="C592" s="2" t="s">
        <v>12</v>
      </c>
      <c r="D592" s="2" t="s">
        <v>2098</v>
      </c>
      <c r="E592" s="2" t="s">
        <v>2109</v>
      </c>
      <c r="F592" s="2" t="s">
        <v>2099</v>
      </c>
      <c r="G592" s="76">
        <v>26400000</v>
      </c>
      <c r="H592" s="2" t="s">
        <v>2145</v>
      </c>
      <c r="I592" s="3">
        <v>45544</v>
      </c>
      <c r="J592" s="2" t="s">
        <v>2093</v>
      </c>
      <c r="K592" s="3">
        <v>45546</v>
      </c>
      <c r="L592" s="2" t="s">
        <v>2129</v>
      </c>
      <c r="M592" s="2" t="s">
        <v>2079</v>
      </c>
      <c r="N592" s="2">
        <f t="shared" si="25"/>
        <v>3</v>
      </c>
      <c r="O592" s="2" t="s">
        <v>287</v>
      </c>
    </row>
    <row r="593" spans="1:15">
      <c r="A593" s="2">
        <v>581</v>
      </c>
      <c r="B593" s="2" t="s">
        <v>2114</v>
      </c>
      <c r="C593" s="2" t="s">
        <v>12</v>
      </c>
      <c r="D593" s="2" t="s">
        <v>2094</v>
      </c>
      <c r="E593" s="2" t="s">
        <v>2095</v>
      </c>
      <c r="F593" s="2" t="s">
        <v>2096</v>
      </c>
      <c r="G593" s="76">
        <v>33880000</v>
      </c>
      <c r="H593" s="2" t="s">
        <v>2139</v>
      </c>
      <c r="I593" s="3">
        <v>45545</v>
      </c>
      <c r="J593" s="2" t="s">
        <v>1575</v>
      </c>
      <c r="K593" s="3">
        <v>45546</v>
      </c>
      <c r="L593" s="2" t="s">
        <v>2129</v>
      </c>
      <c r="M593" s="2" t="s">
        <v>2097</v>
      </c>
      <c r="N593" s="2">
        <f t="shared" ref="N593:N656" si="26">K593-I593+1</f>
        <v>2</v>
      </c>
      <c r="O593" s="2" t="s">
        <v>2122</v>
      </c>
    </row>
    <row r="594" spans="1:15">
      <c r="A594" s="2">
        <v>582</v>
      </c>
      <c r="B594" s="2" t="s">
        <v>2120</v>
      </c>
      <c r="C594" s="2" t="s">
        <v>2102</v>
      </c>
      <c r="D594" s="2" t="s">
        <v>13</v>
      </c>
      <c r="E594" s="2" t="s">
        <v>2101</v>
      </c>
      <c r="F594" s="2" t="s">
        <v>2100</v>
      </c>
      <c r="G594" s="76">
        <v>10017000</v>
      </c>
      <c r="H594" s="2" t="s">
        <v>2140</v>
      </c>
      <c r="I594" s="3">
        <v>45546</v>
      </c>
      <c r="J594" s="2" t="s">
        <v>2111</v>
      </c>
      <c r="K594" s="3">
        <v>45547</v>
      </c>
      <c r="L594" s="2" t="s">
        <v>2130</v>
      </c>
      <c r="M594" s="2" t="s">
        <v>20</v>
      </c>
      <c r="N594" s="2">
        <f t="shared" si="26"/>
        <v>2</v>
      </c>
      <c r="O594" s="2" t="s">
        <v>2124</v>
      </c>
    </row>
    <row r="595" spans="1:15">
      <c r="A595" s="2">
        <v>583</v>
      </c>
      <c r="B595" s="2" t="s">
        <v>2121</v>
      </c>
      <c r="C595" s="2" t="s">
        <v>2104</v>
      </c>
      <c r="D595" s="2" t="s">
        <v>15</v>
      </c>
      <c r="E595" s="2" t="s">
        <v>2103</v>
      </c>
      <c r="F595" s="2" t="s">
        <v>2100</v>
      </c>
      <c r="G595" s="76">
        <v>14890000</v>
      </c>
      <c r="H595" s="2" t="s">
        <v>2146</v>
      </c>
      <c r="I595" s="3">
        <v>45546</v>
      </c>
      <c r="J595" s="2" t="s">
        <v>2111</v>
      </c>
      <c r="K595" s="3">
        <v>45547</v>
      </c>
      <c r="L595" s="2" t="s">
        <v>2130</v>
      </c>
      <c r="M595" s="2" t="s">
        <v>20</v>
      </c>
      <c r="N595" s="2">
        <f t="shared" si="26"/>
        <v>2</v>
      </c>
      <c r="O595" s="2" t="s">
        <v>2124</v>
      </c>
    </row>
    <row r="596" spans="1:15">
      <c r="A596" s="2">
        <v>584</v>
      </c>
      <c r="B596" s="2" t="s">
        <v>2113</v>
      </c>
      <c r="C596" s="2" t="s">
        <v>2104</v>
      </c>
      <c r="D596" s="2" t="s">
        <v>2105</v>
      </c>
      <c r="E596" s="2" t="s">
        <v>2106</v>
      </c>
      <c r="F596" s="2" t="s">
        <v>2100</v>
      </c>
      <c r="G596" s="76">
        <v>30521000</v>
      </c>
      <c r="H596" s="2" t="s">
        <v>2141</v>
      </c>
      <c r="I596" s="3">
        <v>45547</v>
      </c>
      <c r="J596" s="2" t="s">
        <v>905</v>
      </c>
      <c r="K596" s="3">
        <v>45548</v>
      </c>
      <c r="L596" s="2" t="s">
        <v>2126</v>
      </c>
      <c r="M596" s="2" t="s">
        <v>20</v>
      </c>
      <c r="N596" s="2">
        <f t="shared" si="26"/>
        <v>2</v>
      </c>
      <c r="O596" s="2" t="s">
        <v>2124</v>
      </c>
    </row>
    <row r="597" spans="1:15">
      <c r="A597" s="2">
        <v>585</v>
      </c>
      <c r="B597" s="2" t="s">
        <v>2119</v>
      </c>
      <c r="C597" s="2" t="s">
        <v>2104</v>
      </c>
      <c r="D597" s="2" t="s">
        <v>14</v>
      </c>
      <c r="E597" s="2" t="s">
        <v>2107</v>
      </c>
      <c r="F597" s="2" t="s">
        <v>2100</v>
      </c>
      <c r="G597" s="76">
        <v>27900000</v>
      </c>
      <c r="H597" s="2" t="s">
        <v>2142</v>
      </c>
      <c r="I597" s="3">
        <v>45547</v>
      </c>
      <c r="J597" s="2" t="s">
        <v>905</v>
      </c>
      <c r="K597" s="3">
        <v>45548</v>
      </c>
      <c r="L597" s="2" t="s">
        <v>2126</v>
      </c>
      <c r="M597" s="2" t="s">
        <v>20</v>
      </c>
      <c r="N597" s="2">
        <f t="shared" si="26"/>
        <v>2</v>
      </c>
      <c r="O597" s="2" t="s">
        <v>2124</v>
      </c>
    </row>
    <row r="598" spans="1:15">
      <c r="A598" s="2">
        <v>586</v>
      </c>
      <c r="B598" s="2" t="s">
        <v>2117</v>
      </c>
      <c r="C598" s="2" t="s">
        <v>2104</v>
      </c>
      <c r="D598" s="2" t="s">
        <v>13</v>
      </c>
      <c r="E598" s="2" t="s">
        <v>2109</v>
      </c>
      <c r="F598" s="2" t="s">
        <v>2100</v>
      </c>
      <c r="G598" s="76">
        <v>52486000</v>
      </c>
      <c r="H598" s="2" t="s">
        <v>2143</v>
      </c>
      <c r="I598" s="3">
        <v>45548</v>
      </c>
      <c r="J598" s="2" t="s">
        <v>913</v>
      </c>
      <c r="K598" s="3">
        <v>45554</v>
      </c>
      <c r="L598" s="2" t="s">
        <v>2130</v>
      </c>
      <c r="M598" s="2" t="s">
        <v>20</v>
      </c>
      <c r="N598" s="2">
        <f t="shared" si="26"/>
        <v>7</v>
      </c>
      <c r="O598" s="2" t="s">
        <v>2124</v>
      </c>
    </row>
    <row r="599" spans="1:15">
      <c r="A599" s="2">
        <v>587</v>
      </c>
      <c r="B599" s="2" t="s">
        <v>2119</v>
      </c>
      <c r="C599" s="2" t="s">
        <v>2104</v>
      </c>
      <c r="D599" s="2" t="s">
        <v>13</v>
      </c>
      <c r="E599" s="2" t="s">
        <v>2108</v>
      </c>
      <c r="F599" s="2" t="s">
        <v>2100</v>
      </c>
      <c r="G599" s="76">
        <v>16560000</v>
      </c>
      <c r="H599" s="2" t="s">
        <v>1709</v>
      </c>
      <c r="I599" s="3">
        <v>45548</v>
      </c>
      <c r="J599" s="2" t="s">
        <v>913</v>
      </c>
      <c r="K599" s="3">
        <v>45554</v>
      </c>
      <c r="L599" s="2" t="s">
        <v>2130</v>
      </c>
      <c r="M599" s="2" t="s">
        <v>20</v>
      </c>
      <c r="N599" s="2">
        <f t="shared" si="26"/>
        <v>7</v>
      </c>
      <c r="O599" s="2" t="s">
        <v>2124</v>
      </c>
    </row>
    <row r="600" spans="1:15">
      <c r="A600" s="2">
        <v>588</v>
      </c>
      <c r="B600" s="2" t="s">
        <v>2117</v>
      </c>
      <c r="C600" s="2" t="s">
        <v>2104</v>
      </c>
      <c r="D600" s="2" t="s">
        <v>15</v>
      </c>
      <c r="E600" s="2" t="s">
        <v>2110</v>
      </c>
      <c r="F600" s="2" t="s">
        <v>2100</v>
      </c>
      <c r="G600" s="76">
        <v>9640000</v>
      </c>
      <c r="H600" s="2" t="s">
        <v>2144</v>
      </c>
      <c r="I600" s="3">
        <v>45548</v>
      </c>
      <c r="J600" s="2" t="s">
        <v>913</v>
      </c>
      <c r="K600" s="3">
        <v>45554</v>
      </c>
      <c r="L600" s="2" t="s">
        <v>2130</v>
      </c>
      <c r="M600" s="2" t="s">
        <v>20</v>
      </c>
      <c r="N600" s="2">
        <f t="shared" si="26"/>
        <v>7</v>
      </c>
      <c r="O600" s="2" t="s">
        <v>2124</v>
      </c>
    </row>
    <row r="601" spans="1:15">
      <c r="A601" s="2">
        <v>589</v>
      </c>
      <c r="B601" s="2" t="s">
        <v>2190</v>
      </c>
      <c r="C601" s="2" t="s">
        <v>12</v>
      </c>
      <c r="D601" s="2" t="s">
        <v>14</v>
      </c>
      <c r="E601" s="2" t="s">
        <v>2147</v>
      </c>
      <c r="F601" s="2" t="s">
        <v>2148</v>
      </c>
      <c r="G601" s="76">
        <v>30521000</v>
      </c>
      <c r="H601" s="2" t="s">
        <v>2149</v>
      </c>
      <c r="I601" s="3">
        <v>45555</v>
      </c>
      <c r="J601" s="2" t="s">
        <v>2152</v>
      </c>
      <c r="K601" s="3">
        <v>45560</v>
      </c>
      <c r="L601" s="2" t="s">
        <v>2244</v>
      </c>
      <c r="M601" s="2" t="s">
        <v>2185</v>
      </c>
      <c r="N601" s="2">
        <f t="shared" si="26"/>
        <v>6</v>
      </c>
      <c r="O601" s="2" t="s">
        <v>2204</v>
      </c>
    </row>
    <row r="602" spans="1:15">
      <c r="A602" s="2">
        <v>590</v>
      </c>
      <c r="B602" s="2" t="s">
        <v>2191</v>
      </c>
      <c r="C602" s="2" t="s">
        <v>12</v>
      </c>
      <c r="D602" s="2" t="s">
        <v>15</v>
      </c>
      <c r="E602" s="2" t="s">
        <v>2182</v>
      </c>
      <c r="F602" s="2" t="s">
        <v>2183</v>
      </c>
      <c r="G602" s="76">
        <v>10325700</v>
      </c>
      <c r="H602" s="2" t="s">
        <v>2184</v>
      </c>
      <c r="I602" s="3">
        <v>45555</v>
      </c>
      <c r="J602" s="2" t="s">
        <v>2152</v>
      </c>
      <c r="K602" s="3">
        <v>45555</v>
      </c>
      <c r="L602" s="2" t="s">
        <v>2245</v>
      </c>
      <c r="M602" s="2" t="s">
        <v>2185</v>
      </c>
      <c r="N602" s="2">
        <f t="shared" si="26"/>
        <v>1</v>
      </c>
      <c r="O602" s="2" t="s">
        <v>2208</v>
      </c>
    </row>
    <row r="603" spans="1:15">
      <c r="A603" s="2">
        <v>591</v>
      </c>
      <c r="B603" s="2" t="s">
        <v>2193</v>
      </c>
      <c r="C603" s="2" t="s">
        <v>12</v>
      </c>
      <c r="D603" s="2" t="s">
        <v>15</v>
      </c>
      <c r="E603" s="2" t="s">
        <v>2154</v>
      </c>
      <c r="F603" s="2" t="s">
        <v>2148</v>
      </c>
      <c r="G603" s="76">
        <v>10000000</v>
      </c>
      <c r="H603" s="2" t="s">
        <v>2155</v>
      </c>
      <c r="I603" s="3">
        <v>45558</v>
      </c>
      <c r="J603" s="2" t="s">
        <v>2153</v>
      </c>
      <c r="K603" s="3">
        <v>45560</v>
      </c>
      <c r="L603" s="2" t="s">
        <v>2244</v>
      </c>
      <c r="M603" s="2" t="s">
        <v>2185</v>
      </c>
      <c r="N603" s="2">
        <f t="shared" si="26"/>
        <v>3</v>
      </c>
      <c r="O603" s="2" t="s">
        <v>2205</v>
      </c>
    </row>
    <row r="604" spans="1:15">
      <c r="A604" s="2">
        <v>592</v>
      </c>
      <c r="B604" s="2" t="s">
        <v>2193</v>
      </c>
      <c r="C604" s="2" t="s">
        <v>12</v>
      </c>
      <c r="D604" s="2" t="s">
        <v>2169</v>
      </c>
      <c r="E604" s="2" t="s">
        <v>2082</v>
      </c>
      <c r="F604" s="2" t="s">
        <v>2148</v>
      </c>
      <c r="G604" s="76">
        <v>18664580</v>
      </c>
      <c r="H604" s="2" t="s">
        <v>2156</v>
      </c>
      <c r="I604" s="3">
        <v>45558</v>
      </c>
      <c r="J604" s="2" t="s">
        <v>2153</v>
      </c>
      <c r="K604" s="3">
        <v>45562</v>
      </c>
      <c r="L604" s="2" t="s">
        <v>2245</v>
      </c>
      <c r="M604" s="2" t="s">
        <v>2185</v>
      </c>
      <c r="N604" s="2">
        <f t="shared" si="26"/>
        <v>5</v>
      </c>
      <c r="O604" s="2" t="s">
        <v>2205</v>
      </c>
    </row>
    <row r="605" spans="1:15">
      <c r="A605" s="2">
        <v>593</v>
      </c>
      <c r="B605" s="2" t="s">
        <v>2192</v>
      </c>
      <c r="C605" s="2" t="s">
        <v>12</v>
      </c>
      <c r="D605" s="2" t="s">
        <v>15</v>
      </c>
      <c r="E605" s="2" t="s">
        <v>2157</v>
      </c>
      <c r="F605" s="2" t="s">
        <v>2148</v>
      </c>
      <c r="G605" s="76">
        <v>9690000</v>
      </c>
      <c r="H605" s="2" t="s">
        <v>2158</v>
      </c>
      <c r="I605" s="3">
        <v>45558</v>
      </c>
      <c r="J605" s="2" t="s">
        <v>2153</v>
      </c>
      <c r="K605" s="3">
        <v>45560</v>
      </c>
      <c r="L605" s="2" t="s">
        <v>2244</v>
      </c>
      <c r="M605" s="2" t="s">
        <v>2185</v>
      </c>
      <c r="N605" s="2">
        <f t="shared" si="26"/>
        <v>3</v>
      </c>
      <c r="O605" s="2" t="s">
        <v>2204</v>
      </c>
    </row>
    <row r="606" spans="1:15">
      <c r="A606" s="2">
        <v>594</v>
      </c>
      <c r="B606" s="2" t="s">
        <v>2193</v>
      </c>
      <c r="C606" s="2" t="s">
        <v>12</v>
      </c>
      <c r="D606" s="2" t="s">
        <v>13</v>
      </c>
      <c r="E606" s="2" t="s">
        <v>2159</v>
      </c>
      <c r="F606" s="2" t="s">
        <v>2148</v>
      </c>
      <c r="G606" s="76">
        <v>18447000</v>
      </c>
      <c r="H606" s="2" t="s">
        <v>2160</v>
      </c>
      <c r="I606" s="3">
        <v>45558</v>
      </c>
      <c r="J606" s="2" t="s">
        <v>2153</v>
      </c>
      <c r="K606" s="3">
        <v>45562</v>
      </c>
      <c r="L606" s="2" t="s">
        <v>2245</v>
      </c>
      <c r="M606" s="2" t="s">
        <v>20</v>
      </c>
      <c r="N606" s="2">
        <f t="shared" si="26"/>
        <v>5</v>
      </c>
      <c r="O606" s="2" t="s">
        <v>2205</v>
      </c>
    </row>
    <row r="607" spans="1:15">
      <c r="A607" s="2">
        <v>595</v>
      </c>
      <c r="B607" s="2" t="s">
        <v>2192</v>
      </c>
      <c r="C607" s="2" t="s">
        <v>12</v>
      </c>
      <c r="D607" s="2" t="s">
        <v>14</v>
      </c>
      <c r="E607" s="2" t="s">
        <v>2173</v>
      </c>
      <c r="F607" s="2" t="s">
        <v>2172</v>
      </c>
      <c r="G607" s="76">
        <v>60426800</v>
      </c>
      <c r="H607" s="2" t="s">
        <v>2174</v>
      </c>
      <c r="I607" s="3">
        <v>45558</v>
      </c>
      <c r="J607" s="2" t="s">
        <v>2180</v>
      </c>
      <c r="K607" s="3">
        <v>45562</v>
      </c>
      <c r="L607" s="2" t="s">
        <v>2249</v>
      </c>
      <c r="M607" s="2" t="s">
        <v>20</v>
      </c>
      <c r="N607" s="2">
        <f t="shared" si="26"/>
        <v>5</v>
      </c>
      <c r="O607" s="2" t="s">
        <v>2210</v>
      </c>
    </row>
    <row r="608" spans="1:15">
      <c r="A608" s="2">
        <v>596</v>
      </c>
      <c r="B608" s="2" t="s">
        <v>2192</v>
      </c>
      <c r="C608" s="2" t="s">
        <v>12</v>
      </c>
      <c r="D608" s="2" t="s">
        <v>2187</v>
      </c>
      <c r="E608" s="2" t="s">
        <v>2188</v>
      </c>
      <c r="F608" s="2" t="s">
        <v>2186</v>
      </c>
      <c r="G608" s="76">
        <v>20642000</v>
      </c>
      <c r="H608" s="2" t="s">
        <v>2189</v>
      </c>
      <c r="I608" s="3">
        <v>45558</v>
      </c>
      <c r="J608" s="2" t="s">
        <v>2153</v>
      </c>
      <c r="K608" s="3">
        <v>45561</v>
      </c>
      <c r="L608" s="2" t="s">
        <v>2216</v>
      </c>
      <c r="M608" s="2" t="s">
        <v>20</v>
      </c>
      <c r="N608" s="2">
        <f t="shared" si="26"/>
        <v>4</v>
      </c>
      <c r="O608" s="2" t="s">
        <v>2209</v>
      </c>
    </row>
    <row r="609" spans="1:16">
      <c r="A609" s="2">
        <v>597</v>
      </c>
      <c r="B609" s="2" t="s">
        <v>2190</v>
      </c>
      <c r="C609" s="2" t="s">
        <v>12</v>
      </c>
      <c r="D609" s="2" t="s">
        <v>13</v>
      </c>
      <c r="E609" s="2" t="s">
        <v>2161</v>
      </c>
      <c r="F609" s="2" t="s">
        <v>2148</v>
      </c>
      <c r="G609" s="76">
        <v>15896000</v>
      </c>
      <c r="H609" s="2" t="s">
        <v>2162</v>
      </c>
      <c r="I609" s="3">
        <v>45559</v>
      </c>
      <c r="J609" s="2" t="s">
        <v>1575</v>
      </c>
      <c r="K609" s="3">
        <v>45560</v>
      </c>
      <c r="L609" s="2" t="s">
        <v>2244</v>
      </c>
      <c r="M609" s="2" t="s">
        <v>2185</v>
      </c>
      <c r="N609" s="2">
        <f t="shared" si="26"/>
        <v>2</v>
      </c>
      <c r="O609" s="2" t="s">
        <v>2204</v>
      </c>
    </row>
    <row r="610" spans="1:16">
      <c r="A610" s="2">
        <v>598</v>
      </c>
      <c r="B610" s="2" t="s">
        <v>2190</v>
      </c>
      <c r="C610" s="2" t="s">
        <v>12</v>
      </c>
      <c r="D610" s="2" t="s">
        <v>2170</v>
      </c>
      <c r="E610" s="2" t="s">
        <v>2163</v>
      </c>
      <c r="F610" s="2" t="s">
        <v>2148</v>
      </c>
      <c r="G610" s="76">
        <v>43500000</v>
      </c>
      <c r="H610" s="2" t="s">
        <v>2164</v>
      </c>
      <c r="I610" s="3">
        <v>45559</v>
      </c>
      <c r="J610" s="2" t="s">
        <v>1575</v>
      </c>
      <c r="K610" s="3">
        <v>45560</v>
      </c>
      <c r="L610" s="2" t="s">
        <v>2244</v>
      </c>
      <c r="M610" s="2" t="s">
        <v>2185</v>
      </c>
      <c r="N610" s="2">
        <f t="shared" si="26"/>
        <v>2</v>
      </c>
      <c r="O610" s="2" t="s">
        <v>2204</v>
      </c>
    </row>
    <row r="611" spans="1:16">
      <c r="A611" s="2">
        <v>599</v>
      </c>
      <c r="B611" s="2" t="s">
        <v>2191</v>
      </c>
      <c r="C611" s="2" t="s">
        <v>12</v>
      </c>
      <c r="D611" s="2" t="s">
        <v>2171</v>
      </c>
      <c r="E611" s="2" t="s">
        <v>2165</v>
      </c>
      <c r="F611" s="2" t="s">
        <v>2148</v>
      </c>
      <c r="G611" s="76">
        <v>104423000</v>
      </c>
      <c r="H611" s="2" t="s">
        <v>2166</v>
      </c>
      <c r="I611" s="3">
        <v>45559</v>
      </c>
      <c r="J611" s="2" t="s">
        <v>1575</v>
      </c>
      <c r="K611" s="3">
        <v>45562</v>
      </c>
      <c r="L611" s="2" t="s">
        <v>2245</v>
      </c>
      <c r="M611" s="2" t="s">
        <v>20</v>
      </c>
      <c r="N611" s="2">
        <f t="shared" si="26"/>
        <v>4</v>
      </c>
      <c r="O611" s="2" t="s">
        <v>2206</v>
      </c>
    </row>
    <row r="612" spans="1:16">
      <c r="A612" s="2">
        <v>600</v>
      </c>
      <c r="B612" s="2" t="s">
        <v>2192</v>
      </c>
      <c r="C612" s="2" t="s">
        <v>12</v>
      </c>
      <c r="D612" s="2" t="s">
        <v>14</v>
      </c>
      <c r="E612" s="2" t="s">
        <v>2150</v>
      </c>
      <c r="F612" s="2" t="s">
        <v>2148</v>
      </c>
      <c r="G612" s="76">
        <v>45940000</v>
      </c>
      <c r="H612" s="2" t="s">
        <v>2151</v>
      </c>
      <c r="I612" s="3">
        <v>45560</v>
      </c>
      <c r="J612" s="2" t="s">
        <v>1323</v>
      </c>
      <c r="K612" s="3">
        <v>45565</v>
      </c>
      <c r="L612" s="2" t="s">
        <v>2227</v>
      </c>
      <c r="M612" s="2" t="s">
        <v>20</v>
      </c>
      <c r="N612" s="2">
        <f t="shared" si="26"/>
        <v>6</v>
      </c>
      <c r="O612" s="2" t="s">
        <v>2204</v>
      </c>
    </row>
    <row r="613" spans="1:16">
      <c r="A613" s="2">
        <v>601</v>
      </c>
      <c r="B613" s="2" t="s">
        <v>2190</v>
      </c>
      <c r="C613" s="2" t="s">
        <v>12</v>
      </c>
      <c r="D613" s="2" t="s">
        <v>13</v>
      </c>
      <c r="E613" s="2" t="s">
        <v>2167</v>
      </c>
      <c r="F613" s="2" t="s">
        <v>2148</v>
      </c>
      <c r="G613" s="76">
        <v>13920000</v>
      </c>
      <c r="H613" s="2" t="s">
        <v>2168</v>
      </c>
      <c r="I613" s="3">
        <v>45561</v>
      </c>
      <c r="J613" s="2" t="s">
        <v>905</v>
      </c>
      <c r="K613" s="3">
        <v>45561</v>
      </c>
      <c r="L613" s="2" t="s">
        <v>2216</v>
      </c>
      <c r="M613" s="2" t="s">
        <v>2201</v>
      </c>
      <c r="N613" s="2">
        <f t="shared" si="26"/>
        <v>1</v>
      </c>
      <c r="O613" s="2" t="s">
        <v>2204</v>
      </c>
    </row>
    <row r="614" spans="1:16">
      <c r="A614" s="2">
        <v>602</v>
      </c>
      <c r="B614" s="2" t="s">
        <v>2192</v>
      </c>
      <c r="C614" s="2" t="s">
        <v>12</v>
      </c>
      <c r="D614" s="2" t="s">
        <v>15</v>
      </c>
      <c r="E614" s="2" t="s">
        <v>2175</v>
      </c>
      <c r="F614" s="2" t="s">
        <v>2172</v>
      </c>
      <c r="G614" s="76">
        <v>298494000</v>
      </c>
      <c r="H614" s="2" t="s">
        <v>884</v>
      </c>
      <c r="I614" s="3">
        <v>45559</v>
      </c>
      <c r="J614" s="2" t="s">
        <v>2181</v>
      </c>
      <c r="K614" s="3">
        <v>45562</v>
      </c>
      <c r="L614" s="2" t="s">
        <v>2249</v>
      </c>
      <c r="M614" s="2" t="s">
        <v>20</v>
      </c>
      <c r="N614" s="2">
        <f t="shared" si="26"/>
        <v>4</v>
      </c>
      <c r="O614" s="2" t="s">
        <v>2210</v>
      </c>
    </row>
    <row r="615" spans="1:16">
      <c r="A615" s="2">
        <v>603</v>
      </c>
      <c r="B615" s="2" t="s">
        <v>2190</v>
      </c>
      <c r="C615" s="2" t="s">
        <v>12</v>
      </c>
      <c r="D615" s="2" t="s">
        <v>14</v>
      </c>
      <c r="E615" s="2" t="s">
        <v>2176</v>
      </c>
      <c r="F615" s="2" t="s">
        <v>2172</v>
      </c>
      <c r="G615" s="76">
        <v>9987000</v>
      </c>
      <c r="H615" s="2" t="s">
        <v>2177</v>
      </c>
      <c r="I615" s="3">
        <v>45560</v>
      </c>
      <c r="J615" s="2" t="s">
        <v>1323</v>
      </c>
      <c r="K615" s="3">
        <v>45562</v>
      </c>
      <c r="L615" s="2" t="s">
        <v>2249</v>
      </c>
      <c r="M615" s="2" t="s">
        <v>20</v>
      </c>
      <c r="N615" s="2">
        <f t="shared" si="26"/>
        <v>3</v>
      </c>
      <c r="O615" s="2" t="s">
        <v>2210</v>
      </c>
    </row>
    <row r="616" spans="1:16">
      <c r="A616" s="2">
        <v>604</v>
      </c>
      <c r="B616" s="2" t="s">
        <v>2190</v>
      </c>
      <c r="C616" s="2" t="s">
        <v>12</v>
      </c>
      <c r="D616" s="2" t="s">
        <v>14</v>
      </c>
      <c r="E616" s="2" t="s">
        <v>2178</v>
      </c>
      <c r="F616" s="2" t="s">
        <v>2172</v>
      </c>
      <c r="G616" s="76">
        <v>209162000</v>
      </c>
      <c r="H616" s="2" t="s">
        <v>2179</v>
      </c>
      <c r="I616" s="3">
        <v>45560</v>
      </c>
      <c r="J616" s="2" t="s">
        <v>1323</v>
      </c>
      <c r="K616" s="3">
        <v>45562</v>
      </c>
      <c r="L616" s="2" t="s">
        <v>2249</v>
      </c>
      <c r="M616" s="2" t="s">
        <v>2234</v>
      </c>
      <c r="N616" s="2">
        <f t="shared" si="26"/>
        <v>3</v>
      </c>
      <c r="O616" s="2" t="s">
        <v>2210</v>
      </c>
    </row>
    <row r="617" spans="1:16">
      <c r="A617" s="2">
        <v>605</v>
      </c>
      <c r="B617" s="2" t="s">
        <v>2202</v>
      </c>
      <c r="C617" s="2" t="s">
        <v>12</v>
      </c>
      <c r="D617" s="2" t="s">
        <v>13</v>
      </c>
      <c r="E617" s="2" t="s">
        <v>2161</v>
      </c>
      <c r="F617" s="2" t="s">
        <v>2194</v>
      </c>
      <c r="G617" s="76">
        <v>15896000</v>
      </c>
      <c r="H617" s="2" t="s">
        <v>2162</v>
      </c>
      <c r="I617" s="3">
        <v>45561</v>
      </c>
      <c r="J617" s="2" t="s">
        <v>2195</v>
      </c>
      <c r="K617" s="3">
        <v>45565</v>
      </c>
      <c r="L617" s="2" t="s">
        <v>2227</v>
      </c>
      <c r="M617" s="2" t="s">
        <v>20</v>
      </c>
      <c r="N617" s="2">
        <f t="shared" si="26"/>
        <v>5</v>
      </c>
      <c r="O617" s="2" t="s">
        <v>2207</v>
      </c>
    </row>
    <row r="618" spans="1:16">
      <c r="A618" s="2">
        <v>606</v>
      </c>
      <c r="B618" s="2" t="s">
        <v>2203</v>
      </c>
      <c r="C618" s="2" t="s">
        <v>12</v>
      </c>
      <c r="D618" s="2" t="s">
        <v>14</v>
      </c>
      <c r="E618" s="2" t="s">
        <v>2196</v>
      </c>
      <c r="F618" s="2" t="s">
        <v>2194</v>
      </c>
      <c r="G618" s="76">
        <v>95415000</v>
      </c>
      <c r="H618" s="2" t="s">
        <v>2197</v>
      </c>
      <c r="I618" s="3">
        <v>45561</v>
      </c>
      <c r="J618" s="2" t="s">
        <v>2195</v>
      </c>
      <c r="K618" s="3">
        <v>45565</v>
      </c>
      <c r="L618" s="2" t="s">
        <v>2227</v>
      </c>
      <c r="M618" s="2" t="s">
        <v>20</v>
      </c>
      <c r="N618" s="2">
        <f t="shared" si="26"/>
        <v>5</v>
      </c>
      <c r="O618" s="2" t="s">
        <v>2205</v>
      </c>
    </row>
    <row r="619" spans="1:16">
      <c r="A619" s="2">
        <v>607</v>
      </c>
      <c r="B619" s="2" t="s">
        <v>2202</v>
      </c>
      <c r="C619" s="2" t="s">
        <v>12</v>
      </c>
      <c r="D619" s="2" t="s">
        <v>2198</v>
      </c>
      <c r="E619" s="2" t="s">
        <v>762</v>
      </c>
      <c r="F619" s="2" t="s">
        <v>2194</v>
      </c>
      <c r="G619" s="76">
        <v>13920000</v>
      </c>
      <c r="H619" s="2" t="s">
        <v>1709</v>
      </c>
      <c r="I619" s="3">
        <v>45561</v>
      </c>
      <c r="J619" s="2" t="s">
        <v>2195</v>
      </c>
      <c r="K619" s="3">
        <v>45565</v>
      </c>
      <c r="L619" s="2" t="s">
        <v>2227</v>
      </c>
      <c r="M619" s="2" t="s">
        <v>20</v>
      </c>
      <c r="N619" s="2">
        <f t="shared" si="26"/>
        <v>5</v>
      </c>
      <c r="O619" s="2" t="s">
        <v>2204</v>
      </c>
    </row>
    <row r="620" spans="1:16">
      <c r="A620" s="2">
        <v>608</v>
      </c>
      <c r="B620" s="2" t="s">
        <v>2237</v>
      </c>
      <c r="C620" s="2" t="s">
        <v>2215</v>
      </c>
      <c r="D620" s="2" t="s">
        <v>2212</v>
      </c>
      <c r="E620" s="2" t="s">
        <v>2213</v>
      </c>
      <c r="F620" s="2" t="s">
        <v>2214</v>
      </c>
      <c r="G620" s="76">
        <v>49500000</v>
      </c>
      <c r="H620" s="2" t="s">
        <v>2050</v>
      </c>
      <c r="I620" s="3">
        <v>45561</v>
      </c>
      <c r="J620" s="2" t="s">
        <v>2216</v>
      </c>
      <c r="K620" s="3">
        <v>45565</v>
      </c>
      <c r="L620" s="2" t="s">
        <v>2227</v>
      </c>
      <c r="M620" s="2" t="s">
        <v>2229</v>
      </c>
      <c r="N620" s="2">
        <f t="shared" si="26"/>
        <v>5</v>
      </c>
      <c r="O620" s="2" t="s">
        <v>2228</v>
      </c>
    </row>
    <row r="621" spans="1:16">
      <c r="A621" s="2">
        <v>609</v>
      </c>
      <c r="B621" s="2" t="s">
        <v>2203</v>
      </c>
      <c r="C621" s="2" t="s">
        <v>12</v>
      </c>
      <c r="D621" s="2" t="s">
        <v>13</v>
      </c>
      <c r="E621" s="2" t="s">
        <v>2199</v>
      </c>
      <c r="F621" s="2" t="s">
        <v>2194</v>
      </c>
      <c r="G621" s="76">
        <v>21956000</v>
      </c>
      <c r="H621" s="2" t="s">
        <v>2200</v>
      </c>
      <c r="I621" s="3">
        <v>45562</v>
      </c>
      <c r="J621" s="2" t="s">
        <v>37</v>
      </c>
      <c r="K621" s="3">
        <v>45565</v>
      </c>
      <c r="L621" s="2" t="s">
        <v>2227</v>
      </c>
      <c r="M621" s="2" t="s">
        <v>20</v>
      </c>
      <c r="N621" s="2">
        <f t="shared" si="26"/>
        <v>4</v>
      </c>
      <c r="O621" s="2" t="s">
        <v>2205</v>
      </c>
      <c r="P621" s="8" t="s">
        <v>2211</v>
      </c>
    </row>
    <row r="622" spans="1:16">
      <c r="A622" s="2">
        <v>610</v>
      </c>
      <c r="B622" s="2" t="s">
        <v>2238</v>
      </c>
      <c r="C622" s="2" t="s">
        <v>12</v>
      </c>
      <c r="D622" s="2" t="s">
        <v>2218</v>
      </c>
      <c r="E622" s="2" t="s">
        <v>2217</v>
      </c>
      <c r="F622" s="2" t="s">
        <v>2214</v>
      </c>
      <c r="G622" s="76">
        <v>23362000</v>
      </c>
      <c r="H622" s="2" t="s">
        <v>1867</v>
      </c>
      <c r="I622" s="3">
        <v>45562</v>
      </c>
      <c r="J622" s="2" t="s">
        <v>37</v>
      </c>
      <c r="K622" s="3">
        <v>45567</v>
      </c>
      <c r="L622" s="2" t="s">
        <v>2250</v>
      </c>
      <c r="M622" s="2" t="s">
        <v>20</v>
      </c>
      <c r="N622" s="2">
        <f t="shared" si="26"/>
        <v>6</v>
      </c>
      <c r="O622" s="2" t="s">
        <v>2242</v>
      </c>
    </row>
    <row r="623" spans="1:16">
      <c r="A623" s="2">
        <v>611</v>
      </c>
      <c r="B623" s="2" t="s">
        <v>2239</v>
      </c>
      <c r="C623" s="2" t="s">
        <v>12</v>
      </c>
      <c r="D623" s="2" t="s">
        <v>13</v>
      </c>
      <c r="E623" s="2" t="s">
        <v>2219</v>
      </c>
      <c r="F623" s="2" t="s">
        <v>2214</v>
      </c>
      <c r="G623" s="76">
        <v>16962000</v>
      </c>
      <c r="H623" s="2" t="s">
        <v>2220</v>
      </c>
      <c r="I623" s="3">
        <v>45562</v>
      </c>
      <c r="J623" s="2" t="s">
        <v>37</v>
      </c>
      <c r="K623" s="3">
        <v>45565</v>
      </c>
      <c r="L623" s="2" t="s">
        <v>2227</v>
      </c>
      <c r="M623" s="2" t="s">
        <v>2229</v>
      </c>
      <c r="N623" s="2">
        <f t="shared" si="26"/>
        <v>4</v>
      </c>
      <c r="O623" s="2" t="s">
        <v>2228</v>
      </c>
    </row>
    <row r="624" spans="1:16">
      <c r="A624" s="2">
        <v>612</v>
      </c>
      <c r="B624" s="2" t="s">
        <v>2240</v>
      </c>
      <c r="C624" s="2" t="s">
        <v>12</v>
      </c>
      <c r="D624" s="2" t="s">
        <v>2221</v>
      </c>
      <c r="E624" s="2" t="s">
        <v>2222</v>
      </c>
      <c r="F624" s="2" t="s">
        <v>2214</v>
      </c>
      <c r="G624" s="76">
        <v>30521000</v>
      </c>
      <c r="H624" s="2" t="s">
        <v>2223</v>
      </c>
      <c r="I624" s="3">
        <v>45562</v>
      </c>
      <c r="J624" s="2" t="s">
        <v>37</v>
      </c>
      <c r="K624" s="3">
        <v>45565</v>
      </c>
      <c r="L624" s="2" t="s">
        <v>2227</v>
      </c>
      <c r="M624" s="2" t="s">
        <v>2229</v>
      </c>
      <c r="N624" s="2">
        <f t="shared" si="26"/>
        <v>4</v>
      </c>
      <c r="O624" s="2" t="s">
        <v>2228</v>
      </c>
    </row>
    <row r="625" spans="1:19">
      <c r="A625" s="2">
        <v>613</v>
      </c>
      <c r="B625" s="2" t="s">
        <v>2246</v>
      </c>
      <c r="C625" s="2" t="s">
        <v>2215</v>
      </c>
      <c r="D625" s="2" t="s">
        <v>2221</v>
      </c>
      <c r="E625" s="2" t="s">
        <v>2235</v>
      </c>
      <c r="F625" s="2" t="s">
        <v>2236</v>
      </c>
      <c r="G625" s="76">
        <v>9145000</v>
      </c>
      <c r="H625" s="2" t="s">
        <v>36</v>
      </c>
      <c r="I625" s="3">
        <v>45562</v>
      </c>
      <c r="J625" s="2" t="s">
        <v>37</v>
      </c>
      <c r="K625" s="3">
        <v>45572</v>
      </c>
      <c r="L625" s="2" t="s">
        <v>2263</v>
      </c>
      <c r="M625" s="2" t="s">
        <v>20</v>
      </c>
      <c r="N625" s="2">
        <f t="shared" si="26"/>
        <v>11</v>
      </c>
      <c r="O625" s="2" t="s">
        <v>2247</v>
      </c>
    </row>
    <row r="626" spans="1:19">
      <c r="A626" s="2">
        <v>614</v>
      </c>
      <c r="B626" s="2" t="s">
        <v>2237</v>
      </c>
      <c r="C626" s="2" t="s">
        <v>12</v>
      </c>
      <c r="D626" s="2" t="s">
        <v>2224</v>
      </c>
      <c r="E626" s="2" t="s">
        <v>2225</v>
      </c>
      <c r="F626" s="2" t="s">
        <v>2214</v>
      </c>
      <c r="G626" s="76">
        <v>10439000</v>
      </c>
      <c r="H626" s="2" t="s">
        <v>2248</v>
      </c>
      <c r="I626" s="3">
        <v>45565</v>
      </c>
      <c r="J626" s="2" t="s">
        <v>2227</v>
      </c>
      <c r="K626" s="3">
        <v>45567</v>
      </c>
      <c r="L626" s="2" t="s">
        <v>2250</v>
      </c>
      <c r="M626" s="2" t="s">
        <v>20</v>
      </c>
      <c r="N626" s="2">
        <f t="shared" si="26"/>
        <v>3</v>
      </c>
      <c r="O626" s="2" t="s">
        <v>2228</v>
      </c>
    </row>
    <row r="627" spans="1:19" s="44" customFormat="1" ht="17.25" thickBot="1">
      <c r="A627" s="84">
        <v>615</v>
      </c>
      <c r="B627" s="84" t="s">
        <v>2241</v>
      </c>
      <c r="C627" s="84" t="s">
        <v>2215</v>
      </c>
      <c r="D627" s="84" t="s">
        <v>2233</v>
      </c>
      <c r="E627" s="84" t="s">
        <v>2230</v>
      </c>
      <c r="F627" s="84" t="s">
        <v>2231</v>
      </c>
      <c r="G627" s="85">
        <v>10278000</v>
      </c>
      <c r="H627" s="84" t="s">
        <v>2232</v>
      </c>
      <c r="I627" s="86">
        <v>45565</v>
      </c>
      <c r="J627" s="84" t="s">
        <v>2227</v>
      </c>
      <c r="K627" s="86">
        <v>45573</v>
      </c>
      <c r="L627" s="84" t="s">
        <v>2277</v>
      </c>
      <c r="M627" s="84" t="s">
        <v>20</v>
      </c>
      <c r="N627" s="84">
        <f t="shared" si="26"/>
        <v>9</v>
      </c>
      <c r="O627" s="84" t="s">
        <v>2243</v>
      </c>
      <c r="P627" s="43"/>
      <c r="Q627" s="43"/>
      <c r="R627" s="43"/>
      <c r="S627" s="43"/>
    </row>
    <row r="628" spans="1:19" ht="17.25" thickTop="1">
      <c r="A628" s="104">
        <v>616</v>
      </c>
      <c r="B628" s="1" t="s">
        <v>2267</v>
      </c>
      <c r="C628" s="95" t="s">
        <v>2254</v>
      </c>
      <c r="D628" s="95" t="s">
        <v>2253</v>
      </c>
      <c r="E628" s="95" t="s">
        <v>2252</v>
      </c>
      <c r="F628" s="95" t="s">
        <v>2251</v>
      </c>
      <c r="G628" s="96">
        <v>23684000</v>
      </c>
      <c r="H628" s="95" t="s">
        <v>2255</v>
      </c>
      <c r="I628" s="97">
        <v>45567</v>
      </c>
      <c r="J628" s="95" t="s">
        <v>2256</v>
      </c>
      <c r="K628" s="97">
        <v>45572</v>
      </c>
      <c r="L628" s="95" t="s">
        <v>2263</v>
      </c>
      <c r="M628" s="95" t="s">
        <v>2257</v>
      </c>
      <c r="N628" s="95">
        <f t="shared" si="26"/>
        <v>6</v>
      </c>
      <c r="O628" s="1" t="s">
        <v>2269</v>
      </c>
    </row>
    <row r="629" spans="1:19">
      <c r="A629" s="2">
        <v>617</v>
      </c>
      <c r="B629" s="102" t="s">
        <v>2266</v>
      </c>
      <c r="C629" s="2" t="s">
        <v>2254</v>
      </c>
      <c r="D629" s="2" t="s">
        <v>2260</v>
      </c>
      <c r="E629" s="2" t="s">
        <v>2268</v>
      </c>
      <c r="F629" s="2" t="s">
        <v>2251</v>
      </c>
      <c r="G629" s="76">
        <v>54703000</v>
      </c>
      <c r="H629" s="2" t="s">
        <v>2258</v>
      </c>
      <c r="I629" s="3">
        <v>45569</v>
      </c>
      <c r="J629" s="2" t="s">
        <v>2259</v>
      </c>
      <c r="K629" s="3">
        <v>45572</v>
      </c>
      <c r="L629" s="2" t="s">
        <v>2263</v>
      </c>
      <c r="M629" s="2" t="s">
        <v>2257</v>
      </c>
      <c r="N629" s="2">
        <f t="shared" si="26"/>
        <v>4</v>
      </c>
      <c r="O629" s="1" t="s">
        <v>2269</v>
      </c>
      <c r="P629" s="8" t="s">
        <v>2296</v>
      </c>
    </row>
    <row r="630" spans="1:19">
      <c r="A630" s="104">
        <v>618</v>
      </c>
      <c r="B630" s="102" t="s">
        <v>2265</v>
      </c>
      <c r="C630" s="2" t="s">
        <v>2254</v>
      </c>
      <c r="D630" s="2" t="s">
        <v>2264</v>
      </c>
      <c r="E630" s="2" t="s">
        <v>2261</v>
      </c>
      <c r="F630" s="2" t="s">
        <v>2251</v>
      </c>
      <c r="G630" s="76">
        <v>20640000</v>
      </c>
      <c r="H630" s="2" t="s">
        <v>2262</v>
      </c>
      <c r="I630" s="3">
        <v>45572</v>
      </c>
      <c r="J630" s="2" t="s">
        <v>2263</v>
      </c>
      <c r="K630" s="3">
        <v>45575</v>
      </c>
      <c r="L630" s="2" t="s">
        <v>2337</v>
      </c>
      <c r="M630" s="2" t="s">
        <v>101</v>
      </c>
      <c r="N630" s="2">
        <f t="shared" si="26"/>
        <v>4</v>
      </c>
      <c r="O630" s="1" t="s">
        <v>2270</v>
      </c>
    </row>
    <row r="631" spans="1:19">
      <c r="A631" s="2">
        <v>619</v>
      </c>
      <c r="B631" s="102" t="s">
        <v>2282</v>
      </c>
      <c r="C631" s="2" t="s">
        <v>2276</v>
      </c>
      <c r="D631" s="2" t="s">
        <v>261</v>
      </c>
      <c r="E631" s="2" t="s">
        <v>2278</v>
      </c>
      <c r="F631" s="2" t="s">
        <v>2279</v>
      </c>
      <c r="G631" s="76">
        <v>54980000</v>
      </c>
      <c r="H631" s="2" t="s">
        <v>2280</v>
      </c>
      <c r="I631" s="3">
        <v>45572</v>
      </c>
      <c r="J631" s="2" t="s">
        <v>2281</v>
      </c>
      <c r="K631" s="3">
        <v>45576</v>
      </c>
      <c r="L631" s="2" t="s">
        <v>2319</v>
      </c>
      <c r="M631" s="2" t="s">
        <v>101</v>
      </c>
      <c r="N631" s="2">
        <f t="shared" si="26"/>
        <v>5</v>
      </c>
      <c r="O631" s="1" t="s">
        <v>2289</v>
      </c>
    </row>
    <row r="632" spans="1:19">
      <c r="A632" s="104">
        <v>620</v>
      </c>
      <c r="B632" s="102" t="s">
        <v>2275</v>
      </c>
      <c r="C632" s="2" t="s">
        <v>2276</v>
      </c>
      <c r="D632" s="2" t="s">
        <v>261</v>
      </c>
      <c r="E632" s="2" t="s">
        <v>2271</v>
      </c>
      <c r="F632" s="2" t="s">
        <v>2272</v>
      </c>
      <c r="G632" s="76">
        <v>8362000</v>
      </c>
      <c r="H632" s="2" t="s">
        <v>2273</v>
      </c>
      <c r="I632" s="3">
        <v>45573</v>
      </c>
      <c r="J632" s="2" t="s">
        <v>2274</v>
      </c>
      <c r="K632" s="3">
        <v>45575</v>
      </c>
      <c r="L632" s="2" t="s">
        <v>2337</v>
      </c>
      <c r="M632" s="2" t="s">
        <v>101</v>
      </c>
      <c r="N632" s="2">
        <f t="shared" si="26"/>
        <v>3</v>
      </c>
      <c r="O632" s="1" t="s">
        <v>2288</v>
      </c>
    </row>
    <row r="633" spans="1:19">
      <c r="A633" s="2">
        <v>621</v>
      </c>
      <c r="B633" s="102" t="s">
        <v>2285</v>
      </c>
      <c r="C633" s="2" t="s">
        <v>2276</v>
      </c>
      <c r="D633" s="2" t="s">
        <v>2283</v>
      </c>
      <c r="E633" s="2" t="s">
        <v>2284</v>
      </c>
      <c r="F633" s="2" t="s">
        <v>2279</v>
      </c>
      <c r="G633" s="76">
        <v>36366000</v>
      </c>
      <c r="H633" s="2" t="s">
        <v>2286</v>
      </c>
      <c r="I633" s="3">
        <v>45573</v>
      </c>
      <c r="J633" s="2" t="s">
        <v>2287</v>
      </c>
      <c r="K633" s="3">
        <v>45580</v>
      </c>
      <c r="L633" s="2" t="s">
        <v>2339</v>
      </c>
      <c r="M633" s="2" t="s">
        <v>2316</v>
      </c>
      <c r="N633" s="2">
        <f t="shared" si="26"/>
        <v>8</v>
      </c>
      <c r="O633" s="1" t="s">
        <v>2290</v>
      </c>
    </row>
    <row r="634" spans="1:19">
      <c r="A634" s="104">
        <v>622</v>
      </c>
      <c r="B634" s="102" t="s">
        <v>2295</v>
      </c>
      <c r="C634" s="2" t="s">
        <v>2294</v>
      </c>
      <c r="D634" s="2" t="s">
        <v>15</v>
      </c>
      <c r="E634" s="2" t="s">
        <v>2291</v>
      </c>
      <c r="F634" s="2" t="s">
        <v>2292</v>
      </c>
      <c r="G634" s="76">
        <v>21990000</v>
      </c>
      <c r="H634" s="2" t="s">
        <v>2017</v>
      </c>
      <c r="I634" s="3">
        <v>45573</v>
      </c>
      <c r="J634" s="2" t="s">
        <v>2293</v>
      </c>
      <c r="K634" s="3">
        <v>45576</v>
      </c>
      <c r="L634" s="2" t="s">
        <v>2338</v>
      </c>
      <c r="M634" s="2" t="s">
        <v>101</v>
      </c>
      <c r="N634" s="2">
        <f t="shared" si="26"/>
        <v>4</v>
      </c>
      <c r="O634" s="1" t="s">
        <v>850</v>
      </c>
    </row>
    <row r="635" spans="1:19">
      <c r="A635" s="2">
        <v>623</v>
      </c>
      <c r="B635" s="102" t="s">
        <v>2301</v>
      </c>
      <c r="C635" s="2" t="s">
        <v>129</v>
      </c>
      <c r="D635" s="2" t="s">
        <v>2299</v>
      </c>
      <c r="E635" s="2" t="s">
        <v>2300</v>
      </c>
      <c r="F635" s="2" t="s">
        <v>2297</v>
      </c>
      <c r="G635" s="76">
        <v>40796800</v>
      </c>
      <c r="H635" s="2" t="s">
        <v>2298</v>
      </c>
      <c r="I635" s="3">
        <v>45573</v>
      </c>
      <c r="J635" s="2" t="s">
        <v>26</v>
      </c>
      <c r="K635" s="3">
        <v>45580</v>
      </c>
      <c r="L635" s="2" t="s">
        <v>2309</v>
      </c>
      <c r="M635" s="2" t="s">
        <v>101</v>
      </c>
      <c r="N635" s="2">
        <f t="shared" si="26"/>
        <v>8</v>
      </c>
      <c r="O635" s="1" t="s">
        <v>2302</v>
      </c>
    </row>
    <row r="636" spans="1:19">
      <c r="A636" s="104">
        <v>624</v>
      </c>
      <c r="B636" s="102" t="s">
        <v>2324</v>
      </c>
      <c r="C636" s="2" t="s">
        <v>129</v>
      </c>
      <c r="D636" s="2" t="s">
        <v>2305</v>
      </c>
      <c r="E636" s="2" t="s">
        <v>2304</v>
      </c>
      <c r="F636" s="2" t="s">
        <v>2303</v>
      </c>
      <c r="G636" s="76">
        <v>17000000</v>
      </c>
      <c r="H636" s="2" t="s">
        <v>2306</v>
      </c>
      <c r="I636" s="3">
        <v>45574</v>
      </c>
      <c r="J636" s="2" t="s">
        <v>1323</v>
      </c>
      <c r="K636" s="3">
        <v>45575</v>
      </c>
      <c r="L636" s="2" t="s">
        <v>2337</v>
      </c>
      <c r="M636" s="2" t="s">
        <v>2315</v>
      </c>
      <c r="N636" s="2">
        <f t="shared" si="26"/>
        <v>2</v>
      </c>
      <c r="O636" s="1" t="s">
        <v>2330</v>
      </c>
    </row>
    <row r="637" spans="1:19">
      <c r="A637" s="2">
        <v>625</v>
      </c>
      <c r="B637" s="102" t="s">
        <v>2324</v>
      </c>
      <c r="C637" s="2" t="s">
        <v>129</v>
      </c>
      <c r="D637" s="2" t="s">
        <v>2305</v>
      </c>
      <c r="E637" s="2" t="s">
        <v>1832</v>
      </c>
      <c r="F637" s="2" t="s">
        <v>2303</v>
      </c>
      <c r="G637" s="76">
        <v>40717000</v>
      </c>
      <c r="H637" s="2" t="s">
        <v>2307</v>
      </c>
      <c r="I637" s="3">
        <v>45575</v>
      </c>
      <c r="J637" s="2" t="s">
        <v>905</v>
      </c>
      <c r="K637" s="3">
        <v>45576</v>
      </c>
      <c r="L637" s="2" t="s">
        <v>2319</v>
      </c>
      <c r="M637" s="2" t="s">
        <v>2315</v>
      </c>
      <c r="N637" s="2">
        <f t="shared" si="26"/>
        <v>2</v>
      </c>
      <c r="O637" s="1" t="s">
        <v>2331</v>
      </c>
    </row>
    <row r="638" spans="1:19">
      <c r="A638" s="104">
        <v>626</v>
      </c>
      <c r="B638" s="102" t="s">
        <v>2325</v>
      </c>
      <c r="C638" s="2" t="s">
        <v>129</v>
      </c>
      <c r="D638" s="2" t="s">
        <v>2305</v>
      </c>
      <c r="E638" s="2" t="s">
        <v>2308</v>
      </c>
      <c r="F638" s="2" t="s">
        <v>2303</v>
      </c>
      <c r="G638" s="76">
        <v>9251000</v>
      </c>
      <c r="H638" s="2" t="s">
        <v>2168</v>
      </c>
      <c r="I638" s="3">
        <v>45575</v>
      </c>
      <c r="J638" s="2" t="s">
        <v>905</v>
      </c>
      <c r="K638" s="3">
        <v>45575</v>
      </c>
      <c r="L638" s="2" t="s">
        <v>2337</v>
      </c>
      <c r="M638" s="2" t="s">
        <v>2315</v>
      </c>
      <c r="N638" s="2">
        <f t="shared" si="26"/>
        <v>1</v>
      </c>
      <c r="O638" s="1" t="s">
        <v>2332</v>
      </c>
    </row>
    <row r="639" spans="1:19">
      <c r="A639" s="2">
        <v>627</v>
      </c>
      <c r="B639" s="102" t="s">
        <v>2327</v>
      </c>
      <c r="C639" s="2" t="s">
        <v>129</v>
      </c>
      <c r="D639" s="2" t="s">
        <v>2326</v>
      </c>
      <c r="E639" s="2" t="s">
        <v>2320</v>
      </c>
      <c r="F639" s="2" t="s">
        <v>2321</v>
      </c>
      <c r="G639" s="76">
        <v>24489000</v>
      </c>
      <c r="H639" s="2" t="s">
        <v>2322</v>
      </c>
      <c r="I639" s="3">
        <v>45575</v>
      </c>
      <c r="J639" s="2" t="s">
        <v>905</v>
      </c>
      <c r="K639" s="3">
        <v>45580</v>
      </c>
      <c r="L639" s="2" t="s">
        <v>2309</v>
      </c>
      <c r="M639" s="2" t="s">
        <v>2315</v>
      </c>
      <c r="N639" s="2">
        <f t="shared" si="26"/>
        <v>6</v>
      </c>
      <c r="O639" s="1" t="s">
        <v>2333</v>
      </c>
    </row>
    <row r="640" spans="1:19">
      <c r="A640" s="104">
        <v>628</v>
      </c>
      <c r="B640" s="102" t="s">
        <v>2325</v>
      </c>
      <c r="C640" s="2" t="s">
        <v>129</v>
      </c>
      <c r="D640" s="2" t="s">
        <v>130</v>
      </c>
      <c r="E640" s="2" t="s">
        <v>2317</v>
      </c>
      <c r="F640" s="2" t="s">
        <v>412</v>
      </c>
      <c r="G640" s="76">
        <v>54900000</v>
      </c>
      <c r="H640" s="2" t="s">
        <v>2318</v>
      </c>
      <c r="I640" s="3">
        <v>45576</v>
      </c>
      <c r="J640" s="2" t="s">
        <v>2319</v>
      </c>
      <c r="K640" s="3">
        <v>45580</v>
      </c>
      <c r="L640" s="2" t="s">
        <v>2309</v>
      </c>
      <c r="M640" s="2" t="s">
        <v>2315</v>
      </c>
      <c r="N640" s="2">
        <f t="shared" si="26"/>
        <v>5</v>
      </c>
      <c r="O640" s="1" t="s">
        <v>2334</v>
      </c>
    </row>
    <row r="641" spans="1:15">
      <c r="A641" s="2">
        <v>629</v>
      </c>
      <c r="B641" s="102" t="s">
        <v>2328</v>
      </c>
      <c r="C641" s="2" t="s">
        <v>129</v>
      </c>
      <c r="D641" s="2" t="s">
        <v>133</v>
      </c>
      <c r="E641" s="2" t="s">
        <v>2312</v>
      </c>
      <c r="F641" s="2" t="s">
        <v>2303</v>
      </c>
      <c r="G641" s="76">
        <v>14241000</v>
      </c>
      <c r="H641" s="2" t="s">
        <v>2311</v>
      </c>
      <c r="I641" s="3">
        <v>45580</v>
      </c>
      <c r="J641" s="2" t="s">
        <v>2309</v>
      </c>
      <c r="K641" s="3">
        <v>45582</v>
      </c>
      <c r="L641" s="2" t="s">
        <v>2343</v>
      </c>
      <c r="M641" s="2" t="s">
        <v>480</v>
      </c>
      <c r="N641" s="2">
        <f t="shared" si="26"/>
        <v>3</v>
      </c>
      <c r="O641" s="1" t="s">
        <v>2335</v>
      </c>
    </row>
    <row r="642" spans="1:15">
      <c r="A642" s="104">
        <v>630</v>
      </c>
      <c r="B642" s="102" t="s">
        <v>2328</v>
      </c>
      <c r="C642" s="2" t="s">
        <v>129</v>
      </c>
      <c r="D642" s="2" t="s">
        <v>130</v>
      </c>
      <c r="E642" s="2" t="s">
        <v>2310</v>
      </c>
      <c r="F642" s="2" t="s">
        <v>2303</v>
      </c>
      <c r="G642" s="76">
        <v>7700000</v>
      </c>
      <c r="H642" s="2" t="s">
        <v>2313</v>
      </c>
      <c r="I642" s="3">
        <v>45581</v>
      </c>
      <c r="J642" s="2" t="s">
        <v>1323</v>
      </c>
      <c r="K642" s="3">
        <v>45583</v>
      </c>
      <c r="L642" s="2" t="s">
        <v>2345</v>
      </c>
      <c r="M642" s="2" t="s">
        <v>480</v>
      </c>
      <c r="N642" s="2">
        <f t="shared" si="26"/>
        <v>3</v>
      </c>
      <c r="O642" s="1" t="s">
        <v>598</v>
      </c>
    </row>
    <row r="643" spans="1:15">
      <c r="A643" s="2">
        <v>631</v>
      </c>
      <c r="B643" s="102" t="s">
        <v>2324</v>
      </c>
      <c r="C643" s="2" t="s">
        <v>129</v>
      </c>
      <c r="D643" s="2" t="s">
        <v>131</v>
      </c>
      <c r="E643" s="2" t="s">
        <v>2314</v>
      </c>
      <c r="F643" s="2" t="s">
        <v>2303</v>
      </c>
      <c r="G643" s="76">
        <v>54857000</v>
      </c>
      <c r="H643" s="2" t="s">
        <v>1092</v>
      </c>
      <c r="I643" s="3">
        <v>45581</v>
      </c>
      <c r="J643" s="2" t="s">
        <v>1323</v>
      </c>
      <c r="K643" s="3">
        <v>45586</v>
      </c>
      <c r="L643" s="2" t="s">
        <v>2372</v>
      </c>
      <c r="M643" s="2" t="s">
        <v>480</v>
      </c>
      <c r="N643" s="2">
        <f t="shared" si="26"/>
        <v>6</v>
      </c>
      <c r="O643" s="1" t="s">
        <v>481</v>
      </c>
    </row>
    <row r="644" spans="1:15">
      <c r="A644" s="104">
        <v>632</v>
      </c>
      <c r="B644" s="102" t="s">
        <v>2329</v>
      </c>
      <c r="C644" s="2" t="s">
        <v>129</v>
      </c>
      <c r="D644" s="2" t="s">
        <v>131</v>
      </c>
      <c r="E644" s="2" t="s">
        <v>669</v>
      </c>
      <c r="F644" s="2" t="s">
        <v>2321</v>
      </c>
      <c r="G644" s="76">
        <v>16500000</v>
      </c>
      <c r="H644" s="2" t="s">
        <v>1094</v>
      </c>
      <c r="I644" s="3">
        <v>45581</v>
      </c>
      <c r="J644" s="2" t="s">
        <v>2323</v>
      </c>
      <c r="K644" s="3">
        <v>45583</v>
      </c>
      <c r="L644" s="2" t="s">
        <v>2345</v>
      </c>
      <c r="M644" s="2" t="s">
        <v>2373</v>
      </c>
      <c r="N644" s="2">
        <f t="shared" si="26"/>
        <v>3</v>
      </c>
      <c r="O644" s="1" t="s">
        <v>2336</v>
      </c>
    </row>
    <row r="645" spans="1:15">
      <c r="A645" s="2">
        <v>633</v>
      </c>
      <c r="B645" s="102" t="s">
        <v>2366</v>
      </c>
      <c r="C645" s="2" t="s">
        <v>129</v>
      </c>
      <c r="D645" s="2" t="s">
        <v>131</v>
      </c>
      <c r="E645" s="2" t="s">
        <v>2340</v>
      </c>
      <c r="F645" s="2" t="s">
        <v>2341</v>
      </c>
      <c r="G645" s="76">
        <v>12650000</v>
      </c>
      <c r="H645" s="2" t="s">
        <v>2342</v>
      </c>
      <c r="I645" s="3">
        <v>45582</v>
      </c>
      <c r="J645" s="2" t="s">
        <v>2343</v>
      </c>
      <c r="K645" s="3">
        <v>45583</v>
      </c>
      <c r="L645" s="2" t="s">
        <v>2345</v>
      </c>
      <c r="M645" s="2" t="s">
        <v>2346</v>
      </c>
      <c r="N645" s="2">
        <f t="shared" si="26"/>
        <v>2</v>
      </c>
      <c r="O645" s="1" t="s">
        <v>2374</v>
      </c>
    </row>
    <row r="646" spans="1:15">
      <c r="A646" s="104">
        <v>634</v>
      </c>
      <c r="B646" s="102" t="s">
        <v>2367</v>
      </c>
      <c r="C646" s="2" t="s">
        <v>129</v>
      </c>
      <c r="D646" s="2" t="s">
        <v>131</v>
      </c>
      <c r="E646" s="2" t="s">
        <v>2361</v>
      </c>
      <c r="F646" s="2" t="s">
        <v>2362</v>
      </c>
      <c r="G646" s="76">
        <v>19000000</v>
      </c>
      <c r="H646" s="2" t="s">
        <v>2364</v>
      </c>
      <c r="I646" s="3">
        <v>45582</v>
      </c>
      <c r="J646" s="2" t="s">
        <v>2343</v>
      </c>
      <c r="K646" s="3">
        <v>45587</v>
      </c>
      <c r="L646" s="2" t="s">
        <v>2378</v>
      </c>
      <c r="M646" s="2" t="s">
        <v>20</v>
      </c>
      <c r="N646" s="2">
        <f t="shared" si="26"/>
        <v>6</v>
      </c>
      <c r="O646" s="1" t="s">
        <v>2377</v>
      </c>
    </row>
    <row r="647" spans="1:15">
      <c r="A647" s="2">
        <v>635</v>
      </c>
      <c r="B647" s="102" t="s">
        <v>2367</v>
      </c>
      <c r="C647" s="2" t="s">
        <v>129</v>
      </c>
      <c r="D647" s="2" t="s">
        <v>429</v>
      </c>
      <c r="E647" s="2" t="s">
        <v>2082</v>
      </c>
      <c r="F647" s="2" t="s">
        <v>2341</v>
      </c>
      <c r="G647" s="76">
        <v>18749500</v>
      </c>
      <c r="H647" s="2" t="s">
        <v>2344</v>
      </c>
      <c r="I647" s="3">
        <v>45583</v>
      </c>
      <c r="J647" s="2" t="s">
        <v>2345</v>
      </c>
      <c r="K647" s="3">
        <v>45586</v>
      </c>
      <c r="L647" s="2" t="s">
        <v>2372</v>
      </c>
      <c r="M647" s="2" t="s">
        <v>2347</v>
      </c>
      <c r="N647" s="2">
        <f t="shared" si="26"/>
        <v>4</v>
      </c>
      <c r="O647" s="1" t="s">
        <v>2374</v>
      </c>
    </row>
    <row r="648" spans="1:15">
      <c r="A648" s="104">
        <v>636</v>
      </c>
      <c r="B648" s="102" t="s">
        <v>2367</v>
      </c>
      <c r="C648" s="2" t="s">
        <v>129</v>
      </c>
      <c r="D648" s="2" t="s">
        <v>131</v>
      </c>
      <c r="E648" s="2" t="s">
        <v>2363</v>
      </c>
      <c r="F648" s="2" t="s">
        <v>2362</v>
      </c>
      <c r="G648" s="76">
        <v>21940000</v>
      </c>
      <c r="H648" s="2" t="s">
        <v>2365</v>
      </c>
      <c r="I648" s="3">
        <v>45583</v>
      </c>
      <c r="J648" s="2" t="s">
        <v>2345</v>
      </c>
      <c r="K648" s="3">
        <v>45587</v>
      </c>
      <c r="L648" s="2" t="s">
        <v>2379</v>
      </c>
      <c r="M648" s="2" t="s">
        <v>20</v>
      </c>
      <c r="N648" s="2">
        <f t="shared" si="26"/>
        <v>5</v>
      </c>
      <c r="O648" s="1" t="s">
        <v>2377</v>
      </c>
    </row>
    <row r="649" spans="1:15">
      <c r="A649" s="2">
        <v>637</v>
      </c>
      <c r="B649" s="102" t="s">
        <v>2368</v>
      </c>
      <c r="C649" s="2" t="s">
        <v>129</v>
      </c>
      <c r="D649" s="2" t="s">
        <v>2353</v>
      </c>
      <c r="E649" s="2" t="s">
        <v>2354</v>
      </c>
      <c r="F649" s="2" t="s">
        <v>2356</v>
      </c>
      <c r="G649" s="76">
        <v>6972900</v>
      </c>
      <c r="H649" s="2" t="s">
        <v>2358</v>
      </c>
      <c r="I649" s="3">
        <v>45585</v>
      </c>
      <c r="J649" s="2" t="s">
        <v>2360</v>
      </c>
      <c r="K649" s="3">
        <v>45587</v>
      </c>
      <c r="L649" s="2" t="s">
        <v>2378</v>
      </c>
      <c r="M649" s="2" t="s">
        <v>20</v>
      </c>
      <c r="N649" s="2">
        <f t="shared" si="26"/>
        <v>3</v>
      </c>
      <c r="O649" s="1" t="s">
        <v>2376</v>
      </c>
    </row>
    <row r="650" spans="1:15">
      <c r="A650" s="104">
        <v>638</v>
      </c>
      <c r="B650" s="102" t="s">
        <v>2369</v>
      </c>
      <c r="C650" s="2" t="s">
        <v>129</v>
      </c>
      <c r="D650" s="2" t="s">
        <v>429</v>
      </c>
      <c r="E650" s="2" t="s">
        <v>2355</v>
      </c>
      <c r="F650" s="2" t="s">
        <v>2357</v>
      </c>
      <c r="G650" s="76">
        <v>27760000</v>
      </c>
      <c r="H650" s="2" t="s">
        <v>2359</v>
      </c>
      <c r="I650" s="3">
        <v>45586</v>
      </c>
      <c r="J650" s="2" t="s">
        <v>2350</v>
      </c>
      <c r="K650" s="3">
        <v>45588</v>
      </c>
      <c r="L650" s="2" t="s">
        <v>2393</v>
      </c>
      <c r="M650" s="2" t="s">
        <v>101</v>
      </c>
      <c r="N650" s="2">
        <f t="shared" si="26"/>
        <v>3</v>
      </c>
      <c r="O650" s="1" t="s">
        <v>2376</v>
      </c>
    </row>
    <row r="651" spans="1:15">
      <c r="A651" s="2">
        <v>639</v>
      </c>
      <c r="B651" s="102" t="s">
        <v>2370</v>
      </c>
      <c r="C651" s="2" t="s">
        <v>129</v>
      </c>
      <c r="D651" s="2" t="s">
        <v>429</v>
      </c>
      <c r="E651" s="2" t="s">
        <v>2348</v>
      </c>
      <c r="F651" s="2" t="s">
        <v>2341</v>
      </c>
      <c r="G651" s="76">
        <v>53504000</v>
      </c>
      <c r="H651" s="2" t="s">
        <v>2349</v>
      </c>
      <c r="I651" s="3">
        <v>45586</v>
      </c>
      <c r="J651" s="2" t="s">
        <v>2350</v>
      </c>
      <c r="K651" s="3">
        <v>45589</v>
      </c>
      <c r="L651" s="2" t="s">
        <v>2440</v>
      </c>
      <c r="M651" s="2" t="s">
        <v>101</v>
      </c>
      <c r="N651" s="2">
        <f t="shared" si="26"/>
        <v>4</v>
      </c>
      <c r="O651" s="1" t="s">
        <v>2375</v>
      </c>
    </row>
    <row r="652" spans="1:15">
      <c r="A652" s="104">
        <v>640</v>
      </c>
      <c r="B652" s="102" t="s">
        <v>2371</v>
      </c>
      <c r="C652" s="2" t="s">
        <v>129</v>
      </c>
      <c r="D652" s="2" t="s">
        <v>455</v>
      </c>
      <c r="E652" s="2" t="s">
        <v>2351</v>
      </c>
      <c r="F652" s="2" t="s">
        <v>2341</v>
      </c>
      <c r="G652" s="76">
        <v>54503000</v>
      </c>
      <c r="H652" s="2" t="s">
        <v>2352</v>
      </c>
      <c r="I652" s="3">
        <v>45586</v>
      </c>
      <c r="J652" s="2" t="s">
        <v>2350</v>
      </c>
      <c r="K652" s="3">
        <v>45587</v>
      </c>
      <c r="L652" s="2" t="s">
        <v>2380</v>
      </c>
      <c r="M652" s="2" t="s">
        <v>20</v>
      </c>
      <c r="N652" s="2">
        <f t="shared" si="26"/>
        <v>2</v>
      </c>
      <c r="O652" s="1" t="s">
        <v>2375</v>
      </c>
    </row>
    <row r="653" spans="1:15">
      <c r="A653" s="2">
        <v>641</v>
      </c>
      <c r="B653" s="102" t="s">
        <v>2387</v>
      </c>
      <c r="C653" s="2" t="s">
        <v>2388</v>
      </c>
      <c r="D653" s="2" t="s">
        <v>13</v>
      </c>
      <c r="E653" s="2" t="s">
        <v>2381</v>
      </c>
      <c r="F653" s="2" t="s">
        <v>2382</v>
      </c>
      <c r="G653" s="76">
        <v>44171000</v>
      </c>
      <c r="H653" s="2" t="s">
        <v>2383</v>
      </c>
      <c r="I653" s="3">
        <v>45587</v>
      </c>
      <c r="J653" s="2" t="s">
        <v>2380</v>
      </c>
      <c r="K653" s="3">
        <v>45594</v>
      </c>
      <c r="L653" s="2" t="s">
        <v>2420</v>
      </c>
      <c r="M653" s="2" t="s">
        <v>101</v>
      </c>
      <c r="N653" s="2">
        <f t="shared" si="26"/>
        <v>8</v>
      </c>
      <c r="O653" s="1" t="s">
        <v>2391</v>
      </c>
    </row>
    <row r="654" spans="1:15">
      <c r="A654" s="104">
        <v>642</v>
      </c>
      <c r="B654" s="102" t="s">
        <v>2389</v>
      </c>
      <c r="C654" s="2" t="s">
        <v>2390</v>
      </c>
      <c r="D654" s="2" t="s">
        <v>14</v>
      </c>
      <c r="E654" s="2" t="s">
        <v>2384</v>
      </c>
      <c r="F654" s="2" t="s">
        <v>2385</v>
      </c>
      <c r="G654" s="76">
        <v>7887000</v>
      </c>
      <c r="H654" s="2" t="s">
        <v>2386</v>
      </c>
      <c r="I654" s="3">
        <v>45587</v>
      </c>
      <c r="J654" s="2" t="s">
        <v>2380</v>
      </c>
      <c r="K654" s="3">
        <v>45588</v>
      </c>
      <c r="L654" s="2" t="s">
        <v>2394</v>
      </c>
      <c r="M654" s="2" t="s">
        <v>101</v>
      </c>
      <c r="N654" s="2">
        <f t="shared" si="26"/>
        <v>2</v>
      </c>
      <c r="O654" s="1" t="s">
        <v>2392</v>
      </c>
    </row>
    <row r="655" spans="1:15">
      <c r="A655" s="2">
        <v>643</v>
      </c>
      <c r="B655" s="102" t="s">
        <v>2430</v>
      </c>
      <c r="C655" s="2" t="s">
        <v>2398</v>
      </c>
      <c r="D655" s="2" t="s">
        <v>2397</v>
      </c>
      <c r="E655" s="2" t="s">
        <v>2395</v>
      </c>
      <c r="F655" s="2" t="s">
        <v>2396</v>
      </c>
      <c r="G655" s="76">
        <v>10000000</v>
      </c>
      <c r="H655" s="2" t="s">
        <v>2399</v>
      </c>
      <c r="I655" s="3">
        <v>45588</v>
      </c>
      <c r="J655" s="2" t="s">
        <v>2400</v>
      </c>
      <c r="K655" s="3">
        <v>45589</v>
      </c>
      <c r="L655" s="2" t="s">
        <v>2440</v>
      </c>
      <c r="M655" s="2" t="s">
        <v>2401</v>
      </c>
      <c r="N655" s="2">
        <f t="shared" si="26"/>
        <v>2</v>
      </c>
      <c r="O655" s="1" t="s">
        <v>2402</v>
      </c>
    </row>
    <row r="656" spans="1:15">
      <c r="A656" s="104">
        <v>644</v>
      </c>
      <c r="B656" s="102" t="s">
        <v>2431</v>
      </c>
      <c r="C656" s="2" t="s">
        <v>2398</v>
      </c>
      <c r="D656" s="2" t="s">
        <v>2406</v>
      </c>
      <c r="E656" s="2" t="s">
        <v>2403</v>
      </c>
      <c r="F656" s="2" t="s">
        <v>2396</v>
      </c>
      <c r="G656" s="76">
        <v>19657000</v>
      </c>
      <c r="H656" s="2" t="s">
        <v>2404</v>
      </c>
      <c r="I656" s="3">
        <v>45588</v>
      </c>
      <c r="J656" s="2" t="s">
        <v>2405</v>
      </c>
      <c r="K656" s="3">
        <v>45594</v>
      </c>
      <c r="L656" s="2" t="s">
        <v>2420</v>
      </c>
      <c r="M656" s="2" t="s">
        <v>2401</v>
      </c>
      <c r="N656" s="2">
        <f t="shared" si="26"/>
        <v>7</v>
      </c>
      <c r="O656" s="1" t="s">
        <v>2437</v>
      </c>
    </row>
    <row r="657" spans="1:19">
      <c r="A657" s="2">
        <v>645</v>
      </c>
      <c r="B657" s="102" t="s">
        <v>2432</v>
      </c>
      <c r="C657" s="2" t="s">
        <v>2398</v>
      </c>
      <c r="D657" s="2" t="s">
        <v>2397</v>
      </c>
      <c r="E657" s="2" t="s">
        <v>2407</v>
      </c>
      <c r="F657" s="2" t="s">
        <v>2396</v>
      </c>
      <c r="G657" s="76">
        <v>16414000</v>
      </c>
      <c r="H657" s="2" t="s">
        <v>2408</v>
      </c>
      <c r="I657" s="3">
        <v>45588</v>
      </c>
      <c r="J657" s="2" t="s">
        <v>2405</v>
      </c>
      <c r="K657" s="3">
        <v>45589</v>
      </c>
      <c r="L657" s="2" t="s">
        <v>2440</v>
      </c>
      <c r="M657" s="2" t="s">
        <v>2401</v>
      </c>
      <c r="N657" s="2">
        <f t="shared" ref="N657:N668" si="27">K657-I657+1</f>
        <v>2</v>
      </c>
      <c r="O657" s="1" t="s">
        <v>2402</v>
      </c>
    </row>
    <row r="658" spans="1:19">
      <c r="A658" s="104">
        <v>646</v>
      </c>
      <c r="B658" s="102" t="s">
        <v>2430</v>
      </c>
      <c r="C658" s="2" t="s">
        <v>2398</v>
      </c>
      <c r="D658" s="2" t="s">
        <v>2397</v>
      </c>
      <c r="E658" s="2" t="s">
        <v>2409</v>
      </c>
      <c r="F658" s="2" t="s">
        <v>2396</v>
      </c>
      <c r="G658" s="76">
        <v>7150000</v>
      </c>
      <c r="H658" s="2" t="s">
        <v>2410</v>
      </c>
      <c r="I658" s="3">
        <v>45589</v>
      </c>
      <c r="J658" s="2" t="s">
        <v>2411</v>
      </c>
      <c r="K658" s="3">
        <v>45589</v>
      </c>
      <c r="L658" s="2" t="s">
        <v>2440</v>
      </c>
      <c r="M658" s="2" t="s">
        <v>2401</v>
      </c>
      <c r="N658" s="2">
        <f t="shared" si="27"/>
        <v>1</v>
      </c>
      <c r="O658" s="1" t="s">
        <v>2402</v>
      </c>
    </row>
    <row r="659" spans="1:19">
      <c r="A659" s="2">
        <v>647</v>
      </c>
      <c r="B659" s="102" t="s">
        <v>2431</v>
      </c>
      <c r="C659" s="2" t="s">
        <v>2398</v>
      </c>
      <c r="D659" s="2" t="s">
        <v>2406</v>
      </c>
      <c r="E659" s="2" t="s">
        <v>2412</v>
      </c>
      <c r="F659" s="2" t="s">
        <v>2396</v>
      </c>
      <c r="G659" s="76">
        <v>84092000</v>
      </c>
      <c r="H659" s="2" t="s">
        <v>2413</v>
      </c>
      <c r="I659" s="3">
        <v>45589</v>
      </c>
      <c r="J659" s="2" t="s">
        <v>2411</v>
      </c>
      <c r="K659" s="3">
        <v>45594</v>
      </c>
      <c r="L659" s="2" t="s">
        <v>2420</v>
      </c>
      <c r="M659" s="2" t="s">
        <v>2401</v>
      </c>
      <c r="N659" s="2">
        <f t="shared" si="27"/>
        <v>6</v>
      </c>
      <c r="O659" s="1" t="s">
        <v>598</v>
      </c>
    </row>
    <row r="660" spans="1:19">
      <c r="A660" s="104">
        <v>648</v>
      </c>
      <c r="B660" s="102" t="s">
        <v>2433</v>
      </c>
      <c r="C660" s="2" t="s">
        <v>2398</v>
      </c>
      <c r="D660" s="2" t="s">
        <v>2397</v>
      </c>
      <c r="E660" s="2" t="s">
        <v>2414</v>
      </c>
      <c r="F660" s="2" t="s">
        <v>2396</v>
      </c>
      <c r="G660" s="76">
        <v>110715000</v>
      </c>
      <c r="H660" s="2" t="s">
        <v>2415</v>
      </c>
      <c r="I660" s="3">
        <v>45590</v>
      </c>
      <c r="J660" s="2" t="s">
        <v>2416</v>
      </c>
      <c r="K660" s="3">
        <v>45595</v>
      </c>
      <c r="L660" s="2" t="s">
        <v>2405</v>
      </c>
      <c r="M660" s="2" t="s">
        <v>2401</v>
      </c>
      <c r="N660" s="2">
        <f t="shared" si="27"/>
        <v>6</v>
      </c>
      <c r="O660" s="1" t="s">
        <v>481</v>
      </c>
    </row>
    <row r="661" spans="1:19">
      <c r="A661" s="2">
        <v>649</v>
      </c>
      <c r="B661" s="102" t="s">
        <v>2431</v>
      </c>
      <c r="C661" s="2" t="s">
        <v>2398</v>
      </c>
      <c r="D661" s="2" t="s">
        <v>2406</v>
      </c>
      <c r="E661" s="2" t="s">
        <v>2417</v>
      </c>
      <c r="F661" s="2" t="s">
        <v>2396</v>
      </c>
      <c r="G661" s="76">
        <v>18700000</v>
      </c>
      <c r="H661" s="2" t="s">
        <v>2418</v>
      </c>
      <c r="I661" s="3">
        <v>45590</v>
      </c>
      <c r="J661" s="2" t="s">
        <v>2416</v>
      </c>
      <c r="K661" s="3">
        <v>45594</v>
      </c>
      <c r="L661" s="2" t="s">
        <v>2420</v>
      </c>
      <c r="M661" s="2" t="s">
        <v>2401</v>
      </c>
      <c r="N661" s="2">
        <f t="shared" si="27"/>
        <v>5</v>
      </c>
      <c r="O661" s="1" t="s">
        <v>598</v>
      </c>
    </row>
    <row r="662" spans="1:19">
      <c r="A662" s="104">
        <v>650</v>
      </c>
      <c r="B662" s="102" t="s">
        <v>2432</v>
      </c>
      <c r="C662" s="2" t="s">
        <v>2398</v>
      </c>
      <c r="D662" s="2" t="s">
        <v>2419</v>
      </c>
      <c r="E662" s="2" t="s">
        <v>2407</v>
      </c>
      <c r="F662" s="2" t="s">
        <v>2396</v>
      </c>
      <c r="G662" s="76">
        <v>16414000</v>
      </c>
      <c r="H662" s="2" t="s">
        <v>2408</v>
      </c>
      <c r="I662" s="3">
        <v>45594</v>
      </c>
      <c r="J662" s="2" t="s">
        <v>2420</v>
      </c>
      <c r="K662" s="3">
        <v>45596</v>
      </c>
      <c r="L662" s="2" t="s">
        <v>2465</v>
      </c>
      <c r="M662" s="2" t="s">
        <v>20</v>
      </c>
      <c r="N662" s="2">
        <f t="shared" si="27"/>
        <v>3</v>
      </c>
      <c r="O662" s="1" t="s">
        <v>481</v>
      </c>
    </row>
    <row r="663" spans="1:19">
      <c r="A663" s="2">
        <v>651</v>
      </c>
      <c r="B663" s="102" t="s">
        <v>2430</v>
      </c>
      <c r="C663" s="2" t="s">
        <v>2398</v>
      </c>
      <c r="D663" s="2" t="s">
        <v>130</v>
      </c>
      <c r="E663" s="2" t="s">
        <v>2421</v>
      </c>
      <c r="F663" s="2" t="s">
        <v>2396</v>
      </c>
      <c r="G663" s="76">
        <v>8525000</v>
      </c>
      <c r="H663" s="2" t="s">
        <v>2422</v>
      </c>
      <c r="I663" s="3">
        <v>45594</v>
      </c>
      <c r="J663" s="2" t="s">
        <v>2420</v>
      </c>
      <c r="K663" s="3">
        <v>45595</v>
      </c>
      <c r="L663" s="2" t="s">
        <v>2405</v>
      </c>
      <c r="M663" s="2" t="s">
        <v>2401</v>
      </c>
      <c r="N663" s="2">
        <f t="shared" si="27"/>
        <v>2</v>
      </c>
      <c r="O663" s="1" t="s">
        <v>481</v>
      </c>
    </row>
    <row r="664" spans="1:19">
      <c r="A664" s="104">
        <v>652</v>
      </c>
      <c r="B664" s="102" t="s">
        <v>2434</v>
      </c>
      <c r="C664" s="2" t="s">
        <v>2398</v>
      </c>
      <c r="D664" s="2" t="s">
        <v>2397</v>
      </c>
      <c r="E664" s="2" t="s">
        <v>2423</v>
      </c>
      <c r="F664" s="2" t="s">
        <v>2396</v>
      </c>
      <c r="G664" s="76">
        <v>32230000</v>
      </c>
      <c r="H664" s="2" t="s">
        <v>2424</v>
      </c>
      <c r="I664" s="3">
        <v>45594</v>
      </c>
      <c r="J664" s="2" t="s">
        <v>2420</v>
      </c>
      <c r="K664" s="3">
        <v>45595</v>
      </c>
      <c r="L664" s="2" t="s">
        <v>2405</v>
      </c>
      <c r="M664" s="2" t="s">
        <v>2401</v>
      </c>
      <c r="N664" s="2">
        <f t="shared" si="27"/>
        <v>2</v>
      </c>
      <c r="O664" s="1" t="s">
        <v>598</v>
      </c>
    </row>
    <row r="665" spans="1:19">
      <c r="A665" s="2">
        <v>653</v>
      </c>
      <c r="B665" s="102" t="s">
        <v>2435</v>
      </c>
      <c r="C665" s="2" t="s">
        <v>2398</v>
      </c>
      <c r="D665" s="2" t="s">
        <v>2397</v>
      </c>
      <c r="E665" s="2" t="s">
        <v>2425</v>
      </c>
      <c r="F665" s="2" t="s">
        <v>2426</v>
      </c>
      <c r="G665" s="76">
        <v>47905000</v>
      </c>
      <c r="H665" s="2" t="s">
        <v>2427</v>
      </c>
      <c r="I665" s="3">
        <v>45594</v>
      </c>
      <c r="J665" s="2" t="s">
        <v>2420</v>
      </c>
      <c r="K665" s="3">
        <v>45600</v>
      </c>
      <c r="L665" s="2" t="s">
        <v>2467</v>
      </c>
      <c r="M665" s="2" t="s">
        <v>20</v>
      </c>
      <c r="N665" s="2">
        <f t="shared" si="27"/>
        <v>7</v>
      </c>
      <c r="O665" s="1" t="s">
        <v>2438</v>
      </c>
    </row>
    <row r="666" spans="1:19">
      <c r="A666" s="104">
        <v>654</v>
      </c>
      <c r="B666" s="102" t="s">
        <v>2434</v>
      </c>
      <c r="C666" s="2" t="s">
        <v>2398</v>
      </c>
      <c r="D666" s="2" t="s">
        <v>130</v>
      </c>
      <c r="E666" s="2" t="s">
        <v>2436</v>
      </c>
      <c r="F666" s="2" t="s">
        <v>2428</v>
      </c>
      <c r="G666" s="76">
        <v>14000000</v>
      </c>
      <c r="H666" s="2" t="s">
        <v>2429</v>
      </c>
      <c r="I666" s="3">
        <v>45594</v>
      </c>
      <c r="J666" s="2" t="s">
        <v>2420</v>
      </c>
      <c r="K666" s="3">
        <v>45595</v>
      </c>
      <c r="L666" s="2" t="s">
        <v>2405</v>
      </c>
      <c r="M666" s="2" t="s">
        <v>2401</v>
      </c>
      <c r="N666" s="2">
        <f t="shared" si="27"/>
        <v>2</v>
      </c>
      <c r="O666" s="1" t="s">
        <v>2439</v>
      </c>
    </row>
    <row r="667" spans="1:19">
      <c r="A667" s="2">
        <v>655</v>
      </c>
      <c r="B667" s="102" t="s">
        <v>2458</v>
      </c>
      <c r="C667" s="2" t="s">
        <v>2459</v>
      </c>
      <c r="D667" s="2" t="s">
        <v>2450</v>
      </c>
      <c r="E667" s="2" t="s">
        <v>2454</v>
      </c>
      <c r="F667" s="2" t="s">
        <v>2453</v>
      </c>
      <c r="G667" s="76">
        <v>19305000</v>
      </c>
      <c r="H667" s="2" t="s">
        <v>2455</v>
      </c>
      <c r="I667" s="3">
        <v>45595</v>
      </c>
      <c r="J667" s="2" t="s">
        <v>1323</v>
      </c>
      <c r="K667" s="3">
        <v>45600</v>
      </c>
      <c r="L667" s="2" t="s">
        <v>2452</v>
      </c>
      <c r="M667" s="2" t="s">
        <v>2448</v>
      </c>
      <c r="N667" s="2">
        <f t="shared" si="27"/>
        <v>6</v>
      </c>
      <c r="O667" s="1" t="s">
        <v>2457</v>
      </c>
    </row>
    <row r="668" spans="1:19">
      <c r="A668" s="104">
        <v>656</v>
      </c>
      <c r="B668" s="102" t="s">
        <v>2464</v>
      </c>
      <c r="C668" s="2" t="s">
        <v>2462</v>
      </c>
      <c r="D668" s="2" t="s">
        <v>2460</v>
      </c>
      <c r="E668" s="2" t="s">
        <v>2461</v>
      </c>
      <c r="F668" s="2" t="s">
        <v>2453</v>
      </c>
      <c r="G668" s="76">
        <v>10543500</v>
      </c>
      <c r="H668" s="2" t="s">
        <v>2456</v>
      </c>
      <c r="I668" s="3">
        <v>45595</v>
      </c>
      <c r="J668" s="2" t="s">
        <v>1323</v>
      </c>
      <c r="K668" s="3">
        <v>45600</v>
      </c>
      <c r="L668" s="2" t="s">
        <v>2452</v>
      </c>
      <c r="M668" s="2" t="s">
        <v>2451</v>
      </c>
      <c r="N668" s="2">
        <f t="shared" si="27"/>
        <v>6</v>
      </c>
      <c r="O668" s="1" t="s">
        <v>2457</v>
      </c>
    </row>
    <row r="669" spans="1:19">
      <c r="A669" s="2">
        <v>657</v>
      </c>
      <c r="B669" s="102" t="s">
        <v>2443</v>
      </c>
      <c r="C669" s="2" t="s">
        <v>2398</v>
      </c>
      <c r="D669" s="2" t="s">
        <v>133</v>
      </c>
      <c r="E669" s="2" t="s">
        <v>2441</v>
      </c>
      <c r="F669" s="2" t="s">
        <v>2396</v>
      </c>
      <c r="G669" s="76">
        <v>111204760</v>
      </c>
      <c r="H669" s="2" t="s">
        <v>2442</v>
      </c>
      <c r="I669" s="3">
        <v>45596</v>
      </c>
      <c r="J669" s="2" t="s">
        <v>86</v>
      </c>
      <c r="K669" s="3">
        <v>45596</v>
      </c>
      <c r="L669" s="2" t="s">
        <v>2466</v>
      </c>
      <c r="M669" s="2" t="s">
        <v>20</v>
      </c>
      <c r="N669" s="2">
        <f t="shared" ref="N669:N670" si="28">K669-I669+1</f>
        <v>1</v>
      </c>
      <c r="O669" s="1" t="s">
        <v>2444</v>
      </c>
    </row>
    <row r="670" spans="1:19" s="44" customFormat="1" ht="17.25" thickBot="1">
      <c r="A670" s="104">
        <v>658</v>
      </c>
      <c r="B670" s="106" t="s">
        <v>2463</v>
      </c>
      <c r="C670" s="84" t="s">
        <v>12</v>
      </c>
      <c r="D670" s="84" t="s">
        <v>2450</v>
      </c>
      <c r="E670" s="84" t="s">
        <v>2445</v>
      </c>
      <c r="F670" s="84" t="s">
        <v>2446</v>
      </c>
      <c r="G670" s="85">
        <v>67107000</v>
      </c>
      <c r="H670" s="84" t="s">
        <v>2447</v>
      </c>
      <c r="I670" s="86">
        <v>45596</v>
      </c>
      <c r="J670" s="84" t="s">
        <v>86</v>
      </c>
      <c r="K670" s="86">
        <v>45600</v>
      </c>
      <c r="L670" s="84" t="s">
        <v>2452</v>
      </c>
      <c r="M670" s="84" t="s">
        <v>2448</v>
      </c>
      <c r="N670" s="84">
        <f t="shared" si="28"/>
        <v>5</v>
      </c>
      <c r="O670" s="44" t="s">
        <v>2449</v>
      </c>
      <c r="P670" s="43"/>
      <c r="Q670" s="43"/>
      <c r="R670" s="43"/>
      <c r="S670" s="43"/>
    </row>
    <row r="671" spans="1:19" ht="17.25" thickTop="1">
      <c r="I671" s="87"/>
      <c r="K671" s="87"/>
    </row>
    <row r="672" spans="1:19">
      <c r="I672" s="87"/>
      <c r="K672" s="87"/>
    </row>
    <row r="673" spans="9:11">
      <c r="I673" s="87"/>
      <c r="K673" s="87"/>
    </row>
    <row r="674" spans="9:11">
      <c r="I674" s="87"/>
      <c r="K674" s="87"/>
    </row>
    <row r="675" spans="9:11">
      <c r="I675" s="87"/>
      <c r="K675" s="87"/>
    </row>
    <row r="676" spans="9:11">
      <c r="I676" s="87"/>
      <c r="K676" s="87"/>
    </row>
    <row r="677" spans="9:11">
      <c r="I677" s="87"/>
      <c r="K677" s="87"/>
    </row>
    <row r="678" spans="9:11">
      <c r="I678" s="87"/>
      <c r="K678" s="87"/>
    </row>
    <row r="679" spans="9:11">
      <c r="I679" s="87"/>
      <c r="K679" s="87"/>
    </row>
    <row r="680" spans="9:11">
      <c r="I680" s="87"/>
      <c r="K680" s="87"/>
    </row>
    <row r="681" spans="9:11">
      <c r="I681" s="87"/>
      <c r="K681" s="87"/>
    </row>
    <row r="682" spans="9:11">
      <c r="I682" s="87"/>
      <c r="K682" s="87"/>
    </row>
    <row r="683" spans="9:11">
      <c r="I683" s="87"/>
      <c r="K683" s="87"/>
    </row>
    <row r="684" spans="9:11">
      <c r="I684" s="87"/>
      <c r="K684" s="87"/>
    </row>
    <row r="685" spans="9:11">
      <c r="I685" s="87"/>
      <c r="K685" s="87"/>
    </row>
    <row r="686" spans="9:11">
      <c r="I686" s="87"/>
      <c r="K686" s="87"/>
    </row>
    <row r="687" spans="9:11">
      <c r="I687" s="87"/>
      <c r="K687" s="87"/>
    </row>
    <row r="688" spans="9:11">
      <c r="I688" s="87"/>
      <c r="K688" s="87"/>
    </row>
    <row r="689" spans="9:11">
      <c r="I689" s="87"/>
      <c r="K689" s="87"/>
    </row>
    <row r="690" spans="9:11">
      <c r="I690" s="87"/>
      <c r="K690" s="87"/>
    </row>
    <row r="691" spans="9:11">
      <c r="I691" s="87"/>
      <c r="K691" s="87"/>
    </row>
    <row r="692" spans="9:11">
      <c r="I692" s="87"/>
      <c r="K692" s="87"/>
    </row>
    <row r="693" spans="9:11">
      <c r="I693" s="87"/>
      <c r="K693" s="87"/>
    </row>
    <row r="694" spans="9:11">
      <c r="I694" s="87"/>
      <c r="K694" s="87"/>
    </row>
    <row r="695" spans="9:11">
      <c r="I695" s="87"/>
      <c r="K695" s="87"/>
    </row>
    <row r="696" spans="9:11">
      <c r="I696" s="87"/>
      <c r="K696" s="87"/>
    </row>
    <row r="697" spans="9:11">
      <c r="I697" s="87"/>
      <c r="K697" s="87"/>
    </row>
    <row r="698" spans="9:11">
      <c r="I698" s="87"/>
      <c r="K698" s="87"/>
    </row>
    <row r="699" spans="9:11">
      <c r="I699" s="87"/>
      <c r="K699" s="87"/>
    </row>
    <row r="700" spans="9:11">
      <c r="I700" s="87"/>
      <c r="K700" s="87"/>
    </row>
    <row r="701" spans="9:11">
      <c r="I701" s="87"/>
      <c r="K701" s="87"/>
    </row>
    <row r="702" spans="9:11">
      <c r="I702" s="87"/>
      <c r="K702" s="87"/>
    </row>
    <row r="703" spans="9:11">
      <c r="I703" s="87"/>
      <c r="K703" s="87"/>
    </row>
    <row r="704" spans="9:11">
      <c r="I704" s="87"/>
      <c r="K704" s="87"/>
    </row>
    <row r="705" spans="9:11">
      <c r="I705" s="87"/>
      <c r="K705" s="87"/>
    </row>
    <row r="706" spans="9:11">
      <c r="I706" s="87"/>
      <c r="K706" s="87"/>
    </row>
    <row r="707" spans="9:11">
      <c r="I707" s="87"/>
      <c r="K707" s="87"/>
    </row>
    <row r="708" spans="9:11">
      <c r="I708" s="87"/>
      <c r="K708" s="87"/>
    </row>
    <row r="709" spans="9:11">
      <c r="I709" s="87"/>
      <c r="K709" s="87"/>
    </row>
    <row r="710" spans="9:11">
      <c r="I710" s="87"/>
      <c r="K710" s="87"/>
    </row>
    <row r="711" spans="9:11">
      <c r="I711" s="87"/>
      <c r="K711" s="87"/>
    </row>
    <row r="712" spans="9:11">
      <c r="I712" s="87"/>
      <c r="K712" s="87"/>
    </row>
    <row r="713" spans="9:11">
      <c r="I713" s="87"/>
      <c r="K713" s="87"/>
    </row>
    <row r="714" spans="9:11">
      <c r="I714" s="87"/>
      <c r="K714" s="87"/>
    </row>
    <row r="715" spans="9:11">
      <c r="I715" s="87"/>
      <c r="K715" s="87"/>
    </row>
    <row r="716" spans="9:11">
      <c r="I716" s="87"/>
      <c r="K716" s="87"/>
    </row>
    <row r="717" spans="9:11">
      <c r="I717" s="87"/>
      <c r="K717" s="87"/>
    </row>
    <row r="718" spans="9:11">
      <c r="I718" s="87"/>
      <c r="K718" s="87"/>
    </row>
    <row r="719" spans="9:11">
      <c r="I719" s="87"/>
      <c r="K719" s="87"/>
    </row>
    <row r="720" spans="9:11">
      <c r="I720" s="87"/>
      <c r="K720" s="87"/>
    </row>
    <row r="721" spans="9:11">
      <c r="I721" s="87"/>
      <c r="K721" s="87"/>
    </row>
    <row r="722" spans="9:11">
      <c r="I722" s="87"/>
      <c r="K722" s="87"/>
    </row>
    <row r="723" spans="9:11">
      <c r="I723" s="87"/>
      <c r="K723" s="87"/>
    </row>
    <row r="724" spans="9:11">
      <c r="I724" s="87"/>
      <c r="K724" s="87"/>
    </row>
    <row r="725" spans="9:11">
      <c r="I725" s="87"/>
      <c r="K725" s="87"/>
    </row>
    <row r="726" spans="9:11">
      <c r="I726" s="87"/>
      <c r="K726" s="87"/>
    </row>
    <row r="727" spans="9:11">
      <c r="I727" s="87"/>
      <c r="K727" s="87"/>
    </row>
    <row r="728" spans="9:11">
      <c r="I728" s="87"/>
      <c r="K728" s="87"/>
    </row>
    <row r="729" spans="9:11">
      <c r="I729" s="87"/>
      <c r="K729" s="87"/>
    </row>
    <row r="730" spans="9:11">
      <c r="I730" s="87"/>
      <c r="K730" s="87"/>
    </row>
    <row r="731" spans="9:11">
      <c r="I731" s="87"/>
      <c r="K731" s="87"/>
    </row>
  </sheetData>
  <autoFilter ref="A12:O670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2024-11-07T07:11:50Z</dcterms:modified>
</cp:coreProperties>
</file>