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시설업무컨설팅현황\"/>
    </mc:Choice>
  </mc:AlternateContent>
  <xr:revisionPtr revIDLastSave="0" documentId="13_ncr:1_{09BB9C5F-76FE-45A5-BFB6-35501D2F1C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총괄" sheetId="3" r:id="rId1"/>
    <sheet name="내역" sheetId="2" r:id="rId2"/>
  </sheets>
  <definedNames>
    <definedName name="_xlnm._FilterDatabase" localSheetId="1" hidden="1">내역!$A$12:$P$680</definedName>
    <definedName name="_xlnm.Print_Area" localSheetId="1">내역!$A$1:$P$680</definedName>
    <definedName name="_xlnm.Print_Area" localSheetId="0">총괄!$A$1:$P$18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6" i="3" l="1"/>
  <c r="N15" i="3"/>
  <c r="N14" i="3"/>
  <c r="N13" i="3"/>
  <c r="O680" i="2" l="1"/>
  <c r="O679" i="2"/>
  <c r="O677" i="2"/>
  <c r="O676" i="2"/>
  <c r="O675" i="2" l="1"/>
  <c r="O660" i="2"/>
  <c r="O661" i="2"/>
  <c r="O662" i="2"/>
  <c r="O663" i="2"/>
  <c r="O664" i="2"/>
  <c r="O665" i="2"/>
  <c r="O667" i="2"/>
  <c r="O668" i="2"/>
  <c r="O669" i="2"/>
  <c r="O674" i="2"/>
  <c r="O666" i="2"/>
  <c r="O670" i="2"/>
  <c r="O671" i="2"/>
  <c r="O672" i="2"/>
  <c r="O673" i="2"/>
  <c r="O678" i="2"/>
  <c r="O659" i="2"/>
  <c r="O658" i="2" l="1"/>
  <c r="O657" i="2" l="1"/>
  <c r="O655" i="2"/>
  <c r="O654" i="2" l="1"/>
  <c r="O651" i="2"/>
  <c r="O656" i="2" l="1"/>
  <c r="O652" i="2"/>
  <c r="O647" i="2"/>
  <c r="O653" i="2" l="1"/>
  <c r="O650" i="2"/>
  <c r="O649" i="2"/>
  <c r="O648" i="2"/>
  <c r="O638" i="2"/>
  <c r="O639" i="2"/>
  <c r="O640" i="2"/>
  <c r="O641" i="2"/>
  <c r="O643" i="2"/>
  <c r="O642" i="2"/>
  <c r="O644" i="2"/>
  <c r="O645" i="2"/>
  <c r="O646" i="2"/>
  <c r="O636" i="2" l="1"/>
  <c r="O637" i="2"/>
  <c r="O635" i="2" l="1"/>
  <c r="O631" i="2" l="1"/>
  <c r="O632" i="2"/>
  <c r="O633" i="2"/>
  <c r="O634" i="2"/>
  <c r="O630" i="2"/>
  <c r="M16" i="3" l="1"/>
  <c r="M15" i="3"/>
  <c r="M14" i="3"/>
  <c r="M13" i="3"/>
  <c r="O629" i="2" l="1"/>
  <c r="O622" i="2" l="1"/>
  <c r="O625" i="2"/>
  <c r="O626" i="2"/>
  <c r="O627" i="2"/>
  <c r="O628" i="2"/>
  <c r="O624" i="2"/>
  <c r="O623" i="2" l="1"/>
  <c r="O621" i="2" l="1"/>
  <c r="O619" i="2" l="1"/>
  <c r="O620" i="2"/>
  <c r="O618" i="2"/>
  <c r="L16" i="3" l="1"/>
  <c r="L15" i="3"/>
  <c r="L14" i="3"/>
  <c r="L13" i="3"/>
  <c r="O617" i="2"/>
  <c r="O616" i="2" l="1"/>
  <c r="O615" i="2" l="1"/>
  <c r="O611" i="2"/>
  <c r="O612" i="2" l="1"/>
  <c r="O613" i="2"/>
  <c r="O614" i="2"/>
  <c r="O610" i="2" l="1"/>
  <c r="O609" i="2" l="1"/>
  <c r="O604" i="2" l="1"/>
  <c r="O605" i="2"/>
  <c r="O606" i="2" l="1"/>
  <c r="O607" i="2"/>
  <c r="O608" i="2"/>
  <c r="O601" i="2" l="1"/>
  <c r="O603" i="2"/>
  <c r="O602" i="2" l="1"/>
  <c r="O598" i="2" l="1"/>
  <c r="O600" i="2"/>
  <c r="O599" i="2"/>
  <c r="O597" i="2" l="1"/>
  <c r="O596" i="2" l="1"/>
  <c r="O595" i="2"/>
  <c r="O594" i="2"/>
  <c r="O590" i="2" l="1"/>
  <c r="O591" i="2" l="1"/>
  <c r="O593" i="2" l="1"/>
  <c r="O589" i="2"/>
  <c r="O588" i="2"/>
  <c r="O592" i="2" l="1"/>
  <c r="K16" i="3" l="1"/>
  <c r="K15" i="3"/>
  <c r="K14" i="3"/>
  <c r="K13" i="3"/>
  <c r="O587" i="2" l="1"/>
  <c r="O586" i="2"/>
  <c r="O584" i="2"/>
  <c r="O581" i="2"/>
  <c r="O580" i="2"/>
  <c r="O585" i="2" l="1"/>
  <c r="O578" i="2"/>
  <c r="O577" i="2"/>
  <c r="O583" i="2" l="1"/>
  <c r="O579" i="2" l="1"/>
  <c r="O582" i="2"/>
  <c r="O576" i="2" l="1"/>
  <c r="O573" i="2" l="1"/>
  <c r="O574" i="2"/>
  <c r="O572" i="2"/>
  <c r="O575" i="2"/>
  <c r="O565" i="2" l="1"/>
  <c r="O571" i="2" l="1"/>
  <c r="O569" i="2" l="1"/>
  <c r="O566" i="2"/>
  <c r="O570" i="2"/>
  <c r="O568" i="2"/>
  <c r="O567" i="2" l="1"/>
  <c r="O564" i="2" l="1"/>
  <c r="O561" i="2"/>
  <c r="O563" i="2"/>
  <c r="O562" i="2" l="1"/>
  <c r="O557" i="2"/>
  <c r="O560" i="2" l="1"/>
  <c r="O556" i="2"/>
  <c r="O558" i="2"/>
  <c r="O559" i="2"/>
  <c r="O555" i="2"/>
  <c r="O552" i="2"/>
  <c r="O553" i="2" l="1"/>
  <c r="O554" i="2" l="1"/>
  <c r="O548" i="2"/>
  <c r="O550" i="2"/>
  <c r="O547" i="2"/>
  <c r="J16" i="3" l="1"/>
  <c r="J15" i="3"/>
  <c r="J14" i="3"/>
  <c r="J13" i="3"/>
  <c r="O544" i="2"/>
  <c r="H7" i="2" l="1"/>
  <c r="O551" i="2"/>
  <c r="O546" i="2"/>
  <c r="O545" i="2"/>
  <c r="O549" i="2"/>
  <c r="O542" i="2"/>
  <c r="O543" i="2"/>
  <c r="O541" i="2"/>
  <c r="O540" i="2" l="1"/>
  <c r="O531" i="2" l="1"/>
  <c r="O532" i="2"/>
  <c r="O539" i="2" l="1"/>
  <c r="O534" i="2" l="1"/>
  <c r="O530" i="2"/>
  <c r="O535" i="2"/>
  <c r="O537" i="2"/>
  <c r="O538" i="2"/>
  <c r="O533" i="2"/>
  <c r="O536" i="2"/>
  <c r="O529" i="2"/>
  <c r="O528" i="2" l="1"/>
  <c r="O527" i="2" l="1"/>
  <c r="O526" i="2" l="1"/>
  <c r="O521" i="2"/>
  <c r="O523" i="2" l="1"/>
  <c r="O522" i="2"/>
  <c r="O524" i="2" l="1"/>
  <c r="O517" i="2" l="1"/>
  <c r="O525" i="2" l="1"/>
  <c r="O520" i="2" l="1"/>
  <c r="I16" i="3" l="1"/>
  <c r="I15" i="3"/>
  <c r="I14" i="3"/>
  <c r="I13" i="3"/>
  <c r="O518" i="2"/>
  <c r="O519" i="2"/>
  <c r="O516" i="2"/>
  <c r="O515" i="2" l="1"/>
  <c r="O510" i="2" l="1"/>
  <c r="O508" i="2" l="1"/>
  <c r="O513" i="2" l="1"/>
  <c r="O509" i="2" l="1"/>
  <c r="O514" i="2"/>
  <c r="O507" i="2" l="1"/>
  <c r="O506" i="2"/>
  <c r="O499" i="2" l="1"/>
  <c r="O498" i="2"/>
  <c r="O511" i="2" l="1"/>
  <c r="O512" i="2"/>
  <c r="O488" i="2" l="1"/>
  <c r="O501" i="2"/>
  <c r="O503" i="2" l="1"/>
  <c r="O504" i="2"/>
  <c r="O505" i="2"/>
  <c r="O502" i="2" l="1"/>
  <c r="O494" i="2" l="1"/>
  <c r="O493" i="2" l="1"/>
  <c r="O485" i="2" l="1"/>
  <c r="O486" i="2"/>
  <c r="O489" i="2"/>
  <c r="O490" i="2"/>
  <c r="O491" i="2"/>
  <c r="O492" i="2"/>
  <c r="O495" i="2"/>
  <c r="O497" i="2"/>
  <c r="O479" i="2"/>
  <c r="O496" i="2"/>
  <c r="O500" i="2"/>
  <c r="O467" i="2"/>
  <c r="O480" i="2"/>
  <c r="O481" i="2"/>
  <c r="O487" i="2"/>
  <c r="O482" i="2"/>
  <c r="O462" i="2"/>
  <c r="O484" i="2" l="1"/>
  <c r="O483" i="2"/>
  <c r="O477" i="2" l="1"/>
  <c r="O464" i="2" l="1"/>
  <c r="O463" i="2"/>
  <c r="O466" i="2"/>
  <c r="O446" i="2"/>
  <c r="O447" i="2"/>
  <c r="O473" i="2"/>
  <c r="O454" i="2"/>
  <c r="O478" i="2" l="1"/>
  <c r="O465" i="2"/>
  <c r="O476" i="2" l="1"/>
  <c r="O475" i="2" l="1"/>
  <c r="O474" i="2"/>
  <c r="O472" i="2" l="1"/>
  <c r="O471" i="2"/>
  <c r="O470" i="2"/>
  <c r="O469" i="2"/>
  <c r="O468" i="2"/>
  <c r="O461" i="2"/>
  <c r="O460" i="2"/>
  <c r="O459" i="2"/>
  <c r="O458" i="2"/>
  <c r="O457" i="2"/>
  <c r="O456" i="2"/>
  <c r="O455" i="2"/>
  <c r="O453" i="2"/>
  <c r="O452" i="2"/>
  <c r="O451" i="2"/>
  <c r="O450" i="2"/>
  <c r="O449" i="2"/>
  <c r="O448" i="2"/>
  <c r="O441" i="2" l="1"/>
  <c r="O444" i="2" l="1"/>
  <c r="O432" i="2" l="1"/>
  <c r="O445" i="2" l="1"/>
  <c r="O443" i="2"/>
  <c r="O442" i="2"/>
  <c r="O439" i="2"/>
  <c r="O438" i="2"/>
  <c r="O437" i="2"/>
  <c r="O435" i="2" l="1"/>
  <c r="O434" i="2"/>
  <c r="O433" i="2"/>
  <c r="O425" i="2" l="1"/>
  <c r="O431" i="2" l="1"/>
  <c r="O426" i="2" l="1"/>
  <c r="O422" i="2" l="1"/>
  <c r="O428" i="2" l="1"/>
  <c r="O420" i="2"/>
  <c r="O440" i="2" l="1"/>
  <c r="O436" i="2"/>
  <c r="O413" i="2" l="1"/>
  <c r="O414" i="2"/>
  <c r="O430" i="2" l="1"/>
  <c r="O411" i="2" l="1"/>
  <c r="O415" i="2"/>
  <c r="O412" i="2"/>
  <c r="O424" i="2" l="1"/>
  <c r="O421" i="2"/>
  <c r="O419" i="2" l="1"/>
  <c r="O418" i="2" l="1"/>
  <c r="O429" i="2" l="1"/>
  <c r="O423" i="2" l="1"/>
  <c r="O427" i="2"/>
  <c r="O417" i="2" l="1"/>
  <c r="O401" i="2" l="1"/>
  <c r="O416" i="2" l="1"/>
  <c r="O410" i="2"/>
  <c r="O409" i="2"/>
  <c r="H16" i="3" l="1"/>
  <c r="H15" i="3"/>
  <c r="H14" i="3"/>
  <c r="H13" i="3"/>
  <c r="O392" i="2" l="1"/>
  <c r="O408" i="2" l="1"/>
  <c r="O393" i="2"/>
  <c r="O400" i="2" l="1"/>
  <c r="O387" i="2" l="1"/>
  <c r="O407" i="2"/>
  <c r="O406" i="2"/>
  <c r="O405" i="2"/>
  <c r="O404" i="2"/>
  <c r="O403" i="2"/>
  <c r="O402" i="2"/>
  <c r="O399" i="2" l="1"/>
  <c r="O386" i="2" l="1"/>
  <c r="O365" i="2" l="1"/>
  <c r="O396" i="2"/>
  <c r="O388" i="2"/>
  <c r="O381" i="2"/>
  <c r="O398" i="2" l="1"/>
  <c r="O397" i="2"/>
  <c r="O395" i="2"/>
  <c r="O394" i="2"/>
  <c r="O391" i="2"/>
  <c r="O380" i="2" l="1"/>
  <c r="O390" i="2"/>
  <c r="O389" i="2"/>
  <c r="O385" i="2"/>
  <c r="O384" i="2"/>
  <c r="O383" i="2"/>
  <c r="O382" i="2"/>
  <c r="O379" i="2"/>
  <c r="O373" i="2"/>
  <c r="O361" i="2" l="1"/>
  <c r="O357" i="2" l="1"/>
  <c r="O377" i="2" l="1"/>
  <c r="O375" i="2" l="1"/>
  <c r="O374" i="2" l="1"/>
  <c r="O378" i="2"/>
  <c r="O368" i="2" l="1"/>
  <c r="O369" i="2"/>
  <c r="O370" i="2"/>
  <c r="O376" i="2"/>
  <c r="O372" i="2"/>
  <c r="O371" i="2"/>
  <c r="O367" i="2"/>
  <c r="O366" i="2"/>
  <c r="O362" i="2"/>
  <c r="O358" i="2" l="1"/>
  <c r="O359" i="2"/>
  <c r="O364" i="2"/>
  <c r="O363" i="2"/>
  <c r="O360" i="2"/>
  <c r="O348" i="2" l="1"/>
  <c r="O355" i="2" l="1"/>
  <c r="O356" i="2" l="1"/>
  <c r="O351" i="2" l="1"/>
  <c r="K6" i="3" l="1"/>
  <c r="K5" i="3"/>
  <c r="K7" i="3" s="1"/>
  <c r="L7" i="3" s="1"/>
  <c r="F6" i="2"/>
  <c r="F5" i="2"/>
  <c r="H6" i="2"/>
  <c r="O335" i="2"/>
  <c r="L6" i="3" l="1"/>
  <c r="L5" i="3"/>
  <c r="O352" i="2"/>
  <c r="O353" i="2"/>
  <c r="O354" i="2"/>
  <c r="O344" i="2" l="1"/>
  <c r="O350" i="2" l="1"/>
  <c r="O349" i="2"/>
  <c r="O345" i="2"/>
  <c r="O343" i="2"/>
  <c r="O340" i="2" l="1"/>
  <c r="G16" i="3" l="1"/>
  <c r="G15" i="3"/>
  <c r="G14" i="3"/>
  <c r="G13" i="3"/>
  <c r="O339" i="2" l="1"/>
  <c r="O331" i="2" l="1"/>
  <c r="O341" i="2"/>
  <c r="O342" i="2"/>
  <c r="O347" i="2"/>
  <c r="O346" i="2"/>
  <c r="O338" i="2"/>
  <c r="O334" i="2" l="1"/>
  <c r="O336" i="2"/>
  <c r="O332" i="2"/>
  <c r="O330" i="2" l="1"/>
  <c r="O327" i="2"/>
  <c r="O323" i="2"/>
  <c r="O333" i="2" l="1"/>
  <c r="O337" i="2"/>
  <c r="O326" i="2" l="1"/>
  <c r="O329" i="2" l="1"/>
  <c r="O324" i="2"/>
  <c r="O328" i="2" l="1"/>
  <c r="O320" i="2"/>
  <c r="O314" i="2" l="1"/>
  <c r="O321" i="2"/>
  <c r="O322" i="2" l="1"/>
  <c r="O325" i="2"/>
  <c r="O318" i="2" l="1"/>
  <c r="O319" i="2"/>
  <c r="O316" i="2" l="1"/>
  <c r="O317" i="2"/>
  <c r="O312" i="2" l="1"/>
  <c r="O313" i="2" l="1"/>
  <c r="O315" i="2"/>
  <c r="O311" i="2" l="1"/>
  <c r="O305" i="2" l="1"/>
  <c r="O307" i="2" l="1"/>
  <c r="O308" i="2"/>
  <c r="O309" i="2"/>
  <c r="O310" i="2"/>
  <c r="O306" i="2" l="1"/>
  <c r="O304" i="2" l="1"/>
  <c r="O296" i="2"/>
  <c r="O303" i="2" l="1"/>
  <c r="O302" i="2"/>
  <c r="O301" i="2"/>
  <c r="O294" i="2"/>
  <c r="O299" i="2" l="1"/>
  <c r="O300" i="2"/>
  <c r="O298" i="2"/>
  <c r="O297" i="2"/>
  <c r="F16" i="3" l="1"/>
  <c r="F15" i="3"/>
  <c r="F14" i="3"/>
  <c r="F13" i="3"/>
  <c r="O293" i="2" l="1"/>
  <c r="O292" i="2"/>
  <c r="O288" i="2"/>
  <c r="O287" i="2"/>
  <c r="O285" i="2"/>
  <c r="O284" i="2"/>
  <c r="O283" i="2"/>
  <c r="O286" i="2" l="1"/>
  <c r="O278" i="2"/>
  <c r="O282" i="2"/>
  <c r="O280" i="2"/>
  <c r="O295" i="2" l="1"/>
  <c r="O291" i="2"/>
  <c r="O290" i="2"/>
  <c r="O289" i="2"/>
  <c r="O281" i="2" l="1"/>
  <c r="O273" i="2"/>
  <c r="O277" i="2" l="1"/>
  <c r="O279" i="2"/>
  <c r="O276" i="2"/>
  <c r="O275" i="2"/>
  <c r="O272" i="2"/>
  <c r="O274" i="2"/>
  <c r="O271" i="2"/>
  <c r="O270" i="2"/>
  <c r="O269" i="2"/>
  <c r="O266" i="2" l="1"/>
  <c r="O268" i="2" l="1"/>
  <c r="O257" i="2" l="1"/>
  <c r="O258" i="2"/>
  <c r="O259" i="2"/>
  <c r="O260" i="2"/>
  <c r="O261" i="2"/>
  <c r="O262" i="2"/>
  <c r="O267" i="2"/>
  <c r="O263" i="2"/>
  <c r="O264" i="2"/>
  <c r="O265" i="2"/>
  <c r="O252" i="2"/>
  <c r="O256" i="2"/>
  <c r="O251" i="2"/>
  <c r="O249" i="2" l="1"/>
  <c r="O254" i="2" l="1"/>
  <c r="O255" i="2"/>
  <c r="O247" i="2" l="1"/>
  <c r="O253" i="2" l="1"/>
  <c r="O250" i="2"/>
  <c r="O248" i="2"/>
  <c r="O245" i="2"/>
  <c r="O246" i="2" l="1"/>
  <c r="O243" i="2" l="1"/>
  <c r="O244" i="2"/>
  <c r="O242" i="2"/>
  <c r="O234" i="2" l="1"/>
  <c r="O235" i="2"/>
  <c r="O236" i="2"/>
  <c r="O237" i="2"/>
  <c r="O238" i="2"/>
  <c r="O239" i="2"/>
  <c r="O241" i="2" l="1"/>
  <c r="O240" i="2" l="1"/>
  <c r="O233" i="2" l="1"/>
  <c r="E16" i="3" l="1"/>
  <c r="E15" i="3"/>
  <c r="E14" i="3"/>
  <c r="E13" i="3"/>
  <c r="O223" i="2" l="1"/>
  <c r="O231" i="2" l="1"/>
  <c r="O232" i="2"/>
  <c r="O217" i="2"/>
  <c r="O225" i="2" l="1"/>
  <c r="O226" i="2"/>
  <c r="O227" i="2"/>
  <c r="O228" i="2"/>
  <c r="O229" i="2"/>
  <c r="O230" i="2"/>
  <c r="O222" i="2"/>
  <c r="O215" i="2"/>
  <c r="O224" i="2" l="1"/>
  <c r="O219" i="2"/>
  <c r="O218" i="2" l="1"/>
  <c r="O220" i="2"/>
  <c r="O221" i="2"/>
  <c r="O213" i="2"/>
  <c r="O214" i="2"/>
  <c r="O209" i="2"/>
  <c r="O216" i="2" l="1"/>
  <c r="O204" i="2"/>
  <c r="O212" i="2" l="1"/>
  <c r="O211" i="2"/>
  <c r="O210" i="2" l="1"/>
  <c r="O208" i="2"/>
  <c r="O207" i="2"/>
  <c r="O206" i="2"/>
  <c r="O205" i="2"/>
  <c r="O203" i="2"/>
  <c r="D16" i="3" l="1"/>
  <c r="D15" i="3"/>
  <c r="D14" i="3"/>
  <c r="D13" i="3"/>
  <c r="O202" i="2" l="1"/>
  <c r="O201" i="2" l="1"/>
  <c r="O199" i="2" l="1"/>
  <c r="O200" i="2"/>
  <c r="O198" i="2"/>
  <c r="O195" i="2"/>
  <c r="O197" i="2" l="1"/>
  <c r="O196" i="2" l="1"/>
  <c r="O189" i="2" l="1"/>
  <c r="O190" i="2"/>
  <c r="O191" i="2"/>
  <c r="O192" i="2"/>
  <c r="O193" i="2"/>
  <c r="O194" i="2"/>
  <c r="O188" i="2" l="1"/>
  <c r="O187" i="2" l="1"/>
  <c r="O185" i="2"/>
  <c r="O186" i="2" l="1"/>
  <c r="O184" i="2" l="1"/>
  <c r="O183" i="2"/>
  <c r="O182" i="2" l="1"/>
  <c r="O181" i="2" l="1"/>
  <c r="O180" i="2" l="1"/>
  <c r="O176" i="2" l="1"/>
  <c r="O175" i="2"/>
  <c r="O178" i="2"/>
  <c r="O179" i="2"/>
  <c r="O174" i="2"/>
  <c r="O177" i="2" l="1"/>
  <c r="O171" i="2" l="1"/>
  <c r="O172" i="2" l="1"/>
  <c r="O173" i="2"/>
  <c r="O170" i="2"/>
  <c r="O167" i="2" l="1"/>
  <c r="O168" i="2"/>
  <c r="O169" i="2"/>
  <c r="O166" i="2"/>
  <c r="O162" i="2" l="1"/>
  <c r="O152" i="2" l="1"/>
  <c r="O165" i="2" l="1"/>
  <c r="O156" i="2" l="1"/>
  <c r="O164" i="2" l="1"/>
  <c r="O163" i="2"/>
  <c r="O161" i="2"/>
  <c r="O160" i="2"/>
  <c r="O159" i="2"/>
  <c r="O158" i="2"/>
  <c r="O157" i="2"/>
  <c r="O155" i="2"/>
  <c r="O154" i="2" l="1"/>
  <c r="O151" i="2"/>
  <c r="O148" i="2"/>
  <c r="O153" i="2"/>
  <c r="O150" i="2"/>
  <c r="C16" i="3" l="1"/>
  <c r="C15" i="3"/>
  <c r="C14" i="3"/>
  <c r="C13" i="3"/>
  <c r="O16" i="2" l="1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9" i="2" l="1"/>
  <c r="O14" i="2" l="1"/>
  <c r="O15" i="2"/>
  <c r="O13" i="2" l="1"/>
  <c r="N17" i="3" l="1"/>
  <c r="M17" i="3" l="1"/>
  <c r="L17" i="3" l="1"/>
  <c r="K17" i="3" l="1"/>
  <c r="J17" i="3" l="1"/>
  <c r="I17" i="3" l="1"/>
  <c r="H17" i="3" l="1"/>
  <c r="G17" i="3" l="1"/>
  <c r="F17" i="3" l="1"/>
  <c r="E17" i="3" l="1"/>
  <c r="A11" i="2" l="1"/>
  <c r="D17" i="3" l="1"/>
  <c r="B9" i="2" l="1"/>
  <c r="B8" i="2"/>
  <c r="B7" i="2"/>
  <c r="B6" i="2"/>
  <c r="B5" i="2"/>
  <c r="D8" i="2"/>
  <c r="D7" i="2"/>
  <c r="D6" i="2"/>
  <c r="D5" i="2"/>
  <c r="O16" i="3"/>
  <c r="O15" i="3"/>
  <c r="O14" i="3"/>
  <c r="O13" i="3"/>
  <c r="O7" i="3"/>
  <c r="O6" i="3"/>
  <c r="G8" i="3"/>
  <c r="G7" i="3"/>
  <c r="G6" i="3"/>
  <c r="G5" i="3"/>
  <c r="G9" i="3" s="1"/>
  <c r="H9" i="3" s="1"/>
  <c r="C9" i="3"/>
  <c r="C8" i="3"/>
  <c r="C7" i="3"/>
  <c r="C6" i="3"/>
  <c r="C5" i="3"/>
  <c r="C10" i="3" l="1"/>
  <c r="D10" i="3" s="1"/>
  <c r="H5" i="2"/>
  <c r="O17" i="3"/>
  <c r="C17" i="3"/>
  <c r="D5" i="3"/>
  <c r="H6" i="3"/>
  <c r="O5" i="3"/>
  <c r="H7" i="3"/>
  <c r="H8" i="3"/>
  <c r="D6" i="3"/>
  <c r="D7" i="3"/>
  <c r="D8" i="3"/>
  <c r="D9" i="3"/>
  <c r="H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12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○내역검토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
○하나의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내역검토와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늘려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각각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2" authorId="0" shapeId="0" xr:uid="{00000000-0006-0000-0100-000002000000}">
      <text>
        <r>
          <rPr>
            <b/>
            <sz val="9"/>
            <color indexed="81"/>
            <rFont val="돋움"/>
            <family val="3"/>
            <charset val="129"/>
          </rPr>
          <t>○현장지원인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방문일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P12" authorId="0" shapeId="0" xr:uid="{00000000-0006-0000-0100-000003000000}">
      <text>
        <r>
          <rPr>
            <b/>
            <sz val="9"/>
            <color indexed="81"/>
            <rFont val="돋움"/>
            <family val="3"/>
            <charset val="129"/>
          </rPr>
          <t>○현장지원인데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금액표시가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컨설팅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<sst xmlns="http://schemas.openxmlformats.org/spreadsheetml/2006/main" count="6768" uniqueCount="2235">
  <si>
    <t>관할교육청</t>
    <phoneticPr fontId="1" type="noConversion"/>
  </si>
  <si>
    <t>설립별</t>
    <phoneticPr fontId="1" type="noConversion"/>
  </si>
  <si>
    <t>급별</t>
    <phoneticPr fontId="1" type="noConversion"/>
  </si>
  <si>
    <t>학교명</t>
    <phoneticPr fontId="1" type="noConversion"/>
  </si>
  <si>
    <t>요청분야</t>
    <phoneticPr fontId="1" type="noConversion"/>
  </si>
  <si>
    <t>제목</t>
    <phoneticPr fontId="1" type="noConversion"/>
  </si>
  <si>
    <t>요청일</t>
    <phoneticPr fontId="1" type="noConversion"/>
  </si>
  <si>
    <t>처리일</t>
    <phoneticPr fontId="1" type="noConversion"/>
  </si>
  <si>
    <t>처리일수
(공휴일 포함)</t>
    <phoneticPr fontId="1" type="noConversion"/>
  </si>
  <si>
    <t>북부</t>
    <phoneticPr fontId="1" type="noConversion"/>
  </si>
  <si>
    <t>서부</t>
    <phoneticPr fontId="1" type="noConversion"/>
  </si>
  <si>
    <t>강화</t>
    <phoneticPr fontId="1" type="noConversion"/>
  </si>
  <si>
    <t>공립</t>
    <phoneticPr fontId="1" type="noConversion"/>
  </si>
  <si>
    <t>건축</t>
    <phoneticPr fontId="1" type="noConversion"/>
  </si>
  <si>
    <t>토목</t>
    <phoneticPr fontId="1" type="noConversion"/>
  </si>
  <si>
    <t>기계</t>
    <phoneticPr fontId="1" type="noConversion"/>
  </si>
  <si>
    <t>전기</t>
    <phoneticPr fontId="1" type="noConversion"/>
  </si>
  <si>
    <t>완료</t>
    <phoneticPr fontId="1" type="noConversion"/>
  </si>
  <si>
    <t>연번</t>
    <phoneticPr fontId="1" type="noConversion"/>
  </si>
  <si>
    <t>요일</t>
    <phoneticPr fontId="1" type="noConversion"/>
  </si>
  <si>
    <t>비율</t>
    <phoneticPr fontId="1" type="noConversion"/>
  </si>
  <si>
    <t>동부</t>
    <phoneticPr fontId="1" type="noConversion"/>
  </si>
  <si>
    <t>남부</t>
    <phoneticPr fontId="1" type="noConversion"/>
  </si>
  <si>
    <t>건축</t>
    <phoneticPr fontId="1" type="noConversion"/>
  </si>
  <si>
    <t>수</t>
    <phoneticPr fontId="1" type="noConversion"/>
  </si>
  <si>
    <t>목</t>
    <phoneticPr fontId="1" type="noConversion"/>
  </si>
  <si>
    <t>완료</t>
    <phoneticPr fontId="1" type="noConversion"/>
  </si>
  <si>
    <t>공립</t>
    <phoneticPr fontId="1" type="noConversion"/>
  </si>
  <si>
    <t>초등학교</t>
    <phoneticPr fontId="1" type="noConversion"/>
  </si>
  <si>
    <t>목</t>
    <phoneticPr fontId="1" type="noConversion"/>
  </si>
  <si>
    <t>지역</t>
    <phoneticPr fontId="1" type="noConversion"/>
  </si>
  <si>
    <t>공종</t>
    <phoneticPr fontId="1" type="noConversion"/>
  </si>
  <si>
    <t>총 계</t>
    <phoneticPr fontId="1" type="noConversion"/>
  </si>
  <si>
    <t>처리중</t>
    <phoneticPr fontId="1" type="noConversion"/>
  </si>
  <si>
    <t>개수</t>
    <phoneticPr fontId="1" type="noConversion"/>
  </si>
  <si>
    <t>구분</t>
    <phoneticPr fontId="1" type="noConversion"/>
  </si>
  <si>
    <t>처리현황</t>
    <phoneticPr fontId="1" type="noConversion"/>
  </si>
  <si>
    <t>총계</t>
    <phoneticPr fontId="1" type="noConversion"/>
  </si>
  <si>
    <t xml:space="preserve">        월
 공종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</si>
  <si>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</si>
  <si>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</si>
  <si>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</si>
  <si>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</si>
  <si>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</si>
  <si>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</si>
  <si>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</si>
  <si>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</si>
  <si>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</si>
  <si>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</si>
  <si>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</si>
  <si>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</si>
  <si>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합계</t>
    <phoneticPr fontId="1" type="noConversion"/>
  </si>
  <si>
    <t>계</t>
    <phoneticPr fontId="1" type="noConversion"/>
  </si>
  <si>
    <t>목</t>
  </si>
  <si>
    <t>금</t>
  </si>
  <si>
    <t>시설업무 컨설팅 현황(2025년)</t>
    <phoneticPr fontId="1" type="noConversion"/>
  </si>
  <si>
    <t>일반교실 전환공사-실내건축공사</t>
    <phoneticPr fontId="1" type="noConversion"/>
  </si>
  <si>
    <t>초등학교</t>
    <phoneticPr fontId="1" type="noConversion"/>
  </si>
  <si>
    <t>초등학교</t>
    <phoneticPr fontId="1" type="noConversion"/>
  </si>
  <si>
    <t>초등학교</t>
    <phoneticPr fontId="1" type="noConversion"/>
  </si>
  <si>
    <t>초등학교</t>
    <phoneticPr fontId="1" type="noConversion"/>
  </si>
  <si>
    <t>실 리모델링 공사</t>
    <phoneticPr fontId="1" type="noConversion"/>
  </si>
  <si>
    <t>식당 바닥 환경개선 및 도장공사</t>
    <phoneticPr fontId="1" type="noConversion"/>
  </si>
  <si>
    <t>과학실 환경개선공사</t>
    <phoneticPr fontId="1" type="noConversion"/>
  </si>
  <si>
    <t>교육복지실 등 인테리어 공사</t>
    <phoneticPr fontId="1" type="noConversion"/>
  </si>
  <si>
    <t>다목적실 환경개선공사</t>
    <phoneticPr fontId="1" type="noConversion"/>
  </si>
  <si>
    <t>미래교실 구축공사</t>
    <phoneticPr fontId="1" type="noConversion"/>
  </si>
  <si>
    <t>특수학급 구축 공사</t>
    <phoneticPr fontId="1" type="noConversion"/>
  </si>
  <si>
    <t>지하주차장 바닥 에폭시 시공 및 학교시설 도색 공사</t>
    <phoneticPr fontId="1" type="noConversion"/>
  </si>
  <si>
    <t>행정실, 교무실 싱크대 교체 및 바닥공사</t>
    <phoneticPr fontId="1" type="noConversion"/>
  </si>
  <si>
    <t>월</t>
    <phoneticPr fontId="1" type="noConversion"/>
  </si>
  <si>
    <t>완료</t>
    <phoneticPr fontId="1" type="noConversion"/>
  </si>
  <si>
    <t>완료</t>
    <phoneticPr fontId="1" type="noConversion"/>
  </si>
  <si>
    <t>완료</t>
    <phoneticPr fontId="1" type="noConversion"/>
  </si>
  <si>
    <t>서부</t>
    <phoneticPr fontId="1" type="noConversion"/>
  </si>
  <si>
    <t>서부</t>
    <phoneticPr fontId="1" type="noConversion"/>
  </si>
  <si>
    <t>남부</t>
    <phoneticPr fontId="1" type="noConversion"/>
  </si>
  <si>
    <t>북부</t>
    <phoneticPr fontId="1" type="noConversion"/>
  </si>
  <si>
    <t>서부</t>
    <phoneticPr fontId="1" type="noConversion"/>
  </si>
  <si>
    <t>동부</t>
    <phoneticPr fontId="1" type="noConversion"/>
  </si>
  <si>
    <t>동부</t>
    <phoneticPr fontId="1" type="noConversion"/>
  </si>
  <si>
    <t>토목</t>
    <phoneticPr fontId="1" type="noConversion"/>
  </si>
  <si>
    <t>운동장캐노피 설치공사</t>
    <phoneticPr fontId="1" type="noConversion"/>
  </si>
  <si>
    <t>학생쉼터 조성 공사</t>
    <phoneticPr fontId="1" type="noConversion"/>
  </si>
  <si>
    <t>운동장 체육시설 설치 공사</t>
    <phoneticPr fontId="1" type="noConversion"/>
  </si>
  <si>
    <t>남부</t>
    <phoneticPr fontId="1" type="noConversion"/>
  </si>
  <si>
    <t>기계</t>
    <phoneticPr fontId="1" type="noConversion"/>
  </si>
  <si>
    <t>목</t>
    <phoneticPr fontId="1" type="noConversion"/>
  </si>
  <si>
    <t>기계</t>
    <phoneticPr fontId="1" type="noConversion"/>
  </si>
  <si>
    <t>화장실 화변기 교체공사</t>
    <phoneticPr fontId="1" type="noConversion"/>
  </si>
  <si>
    <t>금</t>
    <phoneticPr fontId="1" type="noConversion"/>
  </si>
  <si>
    <t>완료</t>
    <phoneticPr fontId="1" type="noConversion"/>
  </si>
  <si>
    <t>전기</t>
    <phoneticPr fontId="1" type="noConversion"/>
  </si>
  <si>
    <t>미래교실 및 도서관 구축 전기공사</t>
    <phoneticPr fontId="1" type="noConversion"/>
  </si>
  <si>
    <t>동부</t>
    <phoneticPr fontId="1" type="noConversion"/>
  </si>
  <si>
    <t>월</t>
    <phoneticPr fontId="1" type="noConversion"/>
  </si>
  <si>
    <t>건축</t>
    <phoneticPr fontId="1" type="noConversion"/>
  </si>
  <si>
    <t>급식실 바닥 환경개선공사</t>
    <phoneticPr fontId="1" type="noConversion"/>
  </si>
  <si>
    <t>특수학급 구축, 복도 유휴공간실 조성, 교무실 확장공사</t>
    <phoneticPr fontId="1" type="noConversion"/>
  </si>
  <si>
    <t>월</t>
    <phoneticPr fontId="1" type="noConversion"/>
  </si>
  <si>
    <t>화</t>
  </si>
  <si>
    <t>늘봄교실 환경개선공사</t>
    <phoneticPr fontId="1" type="noConversion"/>
  </si>
  <si>
    <t>초등학교</t>
    <phoneticPr fontId="1" type="noConversion"/>
  </si>
  <si>
    <t>완료</t>
    <phoneticPr fontId="1" type="noConversion"/>
  </si>
  <si>
    <t>완료</t>
    <phoneticPr fontId="1" type="noConversion"/>
  </si>
  <si>
    <t>완료</t>
    <phoneticPr fontId="1" type="noConversion"/>
  </si>
  <si>
    <t>완료</t>
    <phoneticPr fontId="1" type="noConversion"/>
  </si>
  <si>
    <t>건축</t>
    <phoneticPr fontId="1" type="noConversion"/>
  </si>
  <si>
    <t>상담실 구축 공사</t>
    <phoneticPr fontId="1" type="noConversion"/>
  </si>
  <si>
    <t>수</t>
    <phoneticPr fontId="1" type="noConversion"/>
  </si>
  <si>
    <t>교사휴게실 및 상담공간 구축 공사</t>
    <phoneticPr fontId="1" type="noConversion"/>
  </si>
  <si>
    <t>건축</t>
    <phoneticPr fontId="1" type="noConversion"/>
  </si>
  <si>
    <t>의상스튜디오 설치 및 실습준비실 환경개선공사</t>
    <phoneticPr fontId="1" type="noConversion"/>
  </si>
  <si>
    <t>유치원</t>
    <phoneticPr fontId="1" type="noConversion"/>
  </si>
  <si>
    <t>바닥재 교체공사</t>
    <phoneticPr fontId="1" type="noConversion"/>
  </si>
  <si>
    <t>초등학교</t>
    <phoneticPr fontId="1" type="noConversion"/>
  </si>
  <si>
    <t>돌봄교실 및 미래교실 구축공사</t>
    <phoneticPr fontId="1" type="noConversion"/>
  </si>
  <si>
    <t>다목적강당 방음문 및 화장실 노후문 교체 공사</t>
    <phoneticPr fontId="1" type="noConversion"/>
  </si>
  <si>
    <t>특수학급 설치 공사</t>
    <phoneticPr fontId="1" type="noConversion"/>
  </si>
  <si>
    <t>목</t>
    <phoneticPr fontId="1" type="noConversion"/>
  </si>
  <si>
    <t>음악실, 미술실 인테리어 공사</t>
    <phoneticPr fontId="1" type="noConversion"/>
  </si>
  <si>
    <t>통합교육지원실 인테리어 공사</t>
    <phoneticPr fontId="1" type="noConversion"/>
  </si>
  <si>
    <t>특수학급 환경조성공사</t>
    <phoneticPr fontId="1" type="noConversion"/>
  </si>
  <si>
    <t>북부</t>
    <phoneticPr fontId="1" type="noConversion"/>
  </si>
  <si>
    <t>서부</t>
    <phoneticPr fontId="1" type="noConversion"/>
  </si>
  <si>
    <t>북부</t>
    <phoneticPr fontId="1" type="noConversion"/>
  </si>
  <si>
    <t>서부</t>
    <phoneticPr fontId="1" type="noConversion"/>
  </si>
  <si>
    <t>동부</t>
    <phoneticPr fontId="1" type="noConversion"/>
  </si>
  <si>
    <t>동부</t>
    <phoneticPr fontId="1" type="noConversion"/>
  </si>
  <si>
    <t>남부</t>
    <phoneticPr fontId="1" type="noConversion"/>
  </si>
  <si>
    <t>토목</t>
    <phoneticPr fontId="1" type="noConversion"/>
  </si>
  <si>
    <t>스탠드 차양 철거 및 등나무 철거, 수장공사</t>
    <phoneticPr fontId="1" type="noConversion"/>
  </si>
  <si>
    <t>화</t>
    <phoneticPr fontId="1" type="noConversion"/>
  </si>
  <si>
    <t>토목</t>
    <phoneticPr fontId="1" type="noConversion"/>
  </si>
  <si>
    <t>전기</t>
    <phoneticPr fontId="1" type="noConversion"/>
  </si>
  <si>
    <t>강당 방송시스템 구축 전기공사</t>
    <phoneticPr fontId="1" type="noConversion"/>
  </si>
  <si>
    <t>교사휴게실 및 상담공간 구촉 전기공사</t>
    <phoneticPr fontId="1" type="noConversion"/>
  </si>
  <si>
    <t>음악실, 미술실 환경개선 전기공사</t>
    <phoneticPr fontId="1" type="noConversion"/>
  </si>
  <si>
    <t>화</t>
    <phoneticPr fontId="1" type="noConversion"/>
  </si>
  <si>
    <t>서부</t>
    <phoneticPr fontId="1" type="noConversion"/>
  </si>
  <si>
    <t>서부</t>
    <phoneticPr fontId="1" type="noConversion"/>
  </si>
  <si>
    <t>공립</t>
    <phoneticPr fontId="1" type="noConversion"/>
  </si>
  <si>
    <t>수</t>
    <phoneticPr fontId="1" type="noConversion"/>
  </si>
  <si>
    <t>화</t>
    <phoneticPr fontId="1" type="noConversion"/>
  </si>
  <si>
    <t>완료</t>
    <phoneticPr fontId="1" type="noConversion"/>
  </si>
  <si>
    <t>완료</t>
    <phoneticPr fontId="1" type="noConversion"/>
  </si>
  <si>
    <t>완료</t>
    <phoneticPr fontId="1" type="noConversion"/>
  </si>
  <si>
    <t>건축</t>
    <phoneticPr fontId="1" type="noConversion"/>
  </si>
  <si>
    <t>본관 교실샌딩 및 빗물홈통 설치공사</t>
    <phoneticPr fontId="1" type="noConversion"/>
  </si>
  <si>
    <t>초등학교</t>
    <phoneticPr fontId="1" type="noConversion"/>
  </si>
  <si>
    <t>특수학급 설치공사</t>
    <phoneticPr fontId="1" type="noConversion"/>
  </si>
  <si>
    <t>특수학급 인테리어 공사</t>
    <phoneticPr fontId="1" type="noConversion"/>
  </si>
  <si>
    <t>전기</t>
    <phoneticPr fontId="1" type="noConversion"/>
  </si>
  <si>
    <t>건축</t>
    <phoneticPr fontId="1" type="noConversion"/>
  </si>
  <si>
    <t>전기</t>
    <phoneticPr fontId="1" type="noConversion"/>
  </si>
  <si>
    <t>특수학급 증설 구축 공사</t>
    <phoneticPr fontId="1" type="noConversion"/>
  </si>
  <si>
    <t>건축</t>
    <phoneticPr fontId="1" type="noConversion"/>
  </si>
  <si>
    <t>특수학급 설치 공사</t>
    <phoneticPr fontId="1" type="noConversion"/>
  </si>
  <si>
    <t>금</t>
    <phoneticPr fontId="1" type="noConversion"/>
  </si>
  <si>
    <t>건축</t>
    <phoneticPr fontId="1" type="noConversion"/>
  </si>
  <si>
    <t>과사 및 기숙사 엘리베이터 방수공사</t>
    <phoneticPr fontId="1" type="noConversion"/>
  </si>
  <si>
    <t>초등학교</t>
    <phoneticPr fontId="1" type="noConversion"/>
  </si>
  <si>
    <t>특수학급 환경개선 공사</t>
    <phoneticPr fontId="1" type="noConversion"/>
  </si>
  <si>
    <t>금</t>
    <phoneticPr fontId="1" type="noConversion"/>
  </si>
  <si>
    <t>인천한누리학교</t>
    <phoneticPr fontId="1" type="noConversion"/>
  </si>
  <si>
    <t>연못조경 공사</t>
    <phoneticPr fontId="1" type="noConversion"/>
  </si>
  <si>
    <t>목</t>
    <phoneticPr fontId="1" type="noConversion"/>
  </si>
  <si>
    <t>특수교실 설치 전기공사</t>
    <phoneticPr fontId="1" type="noConversion"/>
  </si>
  <si>
    <t>초등학교</t>
    <phoneticPr fontId="1" type="noConversion"/>
  </si>
  <si>
    <t>강당 무대조명 공사</t>
    <phoneticPr fontId="1" type="noConversion"/>
  </si>
  <si>
    <t>각종학교</t>
    <phoneticPr fontId="1" type="noConversion"/>
  </si>
  <si>
    <t>공립</t>
    <phoneticPr fontId="1" type="noConversion"/>
  </si>
  <si>
    <t>각종학교</t>
    <phoneticPr fontId="1" type="noConversion"/>
  </si>
  <si>
    <t>동부</t>
    <phoneticPr fontId="1" type="noConversion"/>
  </si>
  <si>
    <t>동부</t>
    <phoneticPr fontId="1" type="noConversion"/>
  </si>
  <si>
    <t>북부</t>
    <phoneticPr fontId="1" type="noConversion"/>
  </si>
  <si>
    <t>남부</t>
    <phoneticPr fontId="1" type="noConversion"/>
  </si>
  <si>
    <t>북부</t>
    <phoneticPr fontId="1" type="noConversion"/>
  </si>
  <si>
    <t>서부</t>
    <phoneticPr fontId="1" type="noConversion"/>
  </si>
  <si>
    <t>금</t>
    <phoneticPr fontId="1" type="noConversion"/>
  </si>
  <si>
    <t>목</t>
    <phoneticPr fontId="1" type="noConversion"/>
  </si>
  <si>
    <t>완료</t>
    <phoneticPr fontId="1" type="noConversion"/>
  </si>
  <si>
    <t>목</t>
    <phoneticPr fontId="1" type="noConversion"/>
  </si>
  <si>
    <t>금</t>
    <phoneticPr fontId="1" type="noConversion"/>
  </si>
  <si>
    <t>금</t>
    <phoneticPr fontId="1" type="noConversion"/>
  </si>
  <si>
    <t>건축</t>
    <phoneticPr fontId="1" type="noConversion"/>
  </si>
  <si>
    <t>초등학교</t>
    <phoneticPr fontId="1" type="noConversion"/>
  </si>
  <si>
    <t>공립</t>
    <phoneticPr fontId="1" type="noConversion"/>
  </si>
  <si>
    <t>특수학급 증설 설치 공사</t>
    <phoneticPr fontId="1" type="noConversion"/>
  </si>
  <si>
    <t>초등학교</t>
    <phoneticPr fontId="1" type="noConversion"/>
  </si>
  <si>
    <t>특수학급 구축 및 교실이전재배치 공사</t>
    <phoneticPr fontId="1" type="noConversion"/>
  </si>
  <si>
    <t>특수학급조성 공사</t>
    <phoneticPr fontId="1" type="noConversion"/>
  </si>
  <si>
    <t>숙직실 및 돌봄교실 환경개선공사</t>
    <phoneticPr fontId="1" type="noConversion"/>
  </si>
  <si>
    <t>미래교실 및 회의실 구축공사</t>
    <phoneticPr fontId="1" type="noConversion"/>
  </si>
  <si>
    <t>북스페이스 인테리어 공사</t>
    <phoneticPr fontId="1" type="noConversion"/>
  </si>
  <si>
    <t>월</t>
    <phoneticPr fontId="1" type="noConversion"/>
  </si>
  <si>
    <t>완료</t>
    <phoneticPr fontId="1" type="noConversion"/>
  </si>
  <si>
    <t>완료</t>
    <phoneticPr fontId="1" type="noConversion"/>
  </si>
  <si>
    <t>토목</t>
    <phoneticPr fontId="1" type="noConversion"/>
  </si>
  <si>
    <t>운동장 스탠드 개선공사</t>
    <phoneticPr fontId="1" type="noConversion"/>
  </si>
  <si>
    <t>농구장 설치 위한 운동장 바닥 정비 공사</t>
    <phoneticPr fontId="1" type="noConversion"/>
  </si>
  <si>
    <t>화</t>
    <phoneticPr fontId="1" type="noConversion"/>
  </si>
  <si>
    <t>전기</t>
    <phoneticPr fontId="1" type="noConversion"/>
  </si>
  <si>
    <t>특수학급 및 급식소 휴게실 환경개선 전기공사</t>
    <phoneticPr fontId="1" type="noConversion"/>
  </si>
  <si>
    <t>동부</t>
    <phoneticPr fontId="1" type="noConversion"/>
  </si>
  <si>
    <t>서부</t>
    <phoneticPr fontId="1" type="noConversion"/>
  </si>
  <si>
    <t>강화</t>
    <phoneticPr fontId="1" type="noConversion"/>
  </si>
  <si>
    <t>동부</t>
    <phoneticPr fontId="1" type="noConversion"/>
  </si>
  <si>
    <t>남부</t>
    <phoneticPr fontId="1" type="noConversion"/>
  </si>
  <si>
    <t>동부</t>
    <phoneticPr fontId="1" type="noConversion"/>
  </si>
  <si>
    <t>북부</t>
    <phoneticPr fontId="1" type="noConversion"/>
  </si>
  <si>
    <t>수</t>
    <phoneticPr fontId="1" type="noConversion"/>
  </si>
  <si>
    <t>완료</t>
    <phoneticPr fontId="1" type="noConversion"/>
  </si>
  <si>
    <t>화</t>
    <phoneticPr fontId="1" type="noConversion"/>
  </si>
  <si>
    <t>수</t>
    <phoneticPr fontId="1" type="noConversion"/>
  </si>
  <si>
    <t>화</t>
    <phoneticPr fontId="1" type="noConversion"/>
  </si>
  <si>
    <t>특수학급 환경개선공사</t>
    <phoneticPr fontId="1" type="noConversion"/>
  </si>
  <si>
    <t>교무실 내벽공사</t>
    <phoneticPr fontId="1" type="noConversion"/>
  </si>
  <si>
    <t>특수학급 구축공사</t>
    <phoneticPr fontId="1" type="noConversion"/>
  </si>
  <si>
    <t>급식실 환경개선공사</t>
    <phoneticPr fontId="1" type="noConversion"/>
  </si>
  <si>
    <t>화장실 바닥타일 공사</t>
    <phoneticPr fontId="1" type="noConversion"/>
  </si>
  <si>
    <t>특수학급 환경개선공사</t>
    <phoneticPr fontId="1" type="noConversion"/>
  </si>
  <si>
    <t>도배장판도색 공사</t>
    <phoneticPr fontId="1" type="noConversion"/>
  </si>
  <si>
    <t>특수학급 설치공사</t>
    <phoneticPr fontId="1" type="noConversion"/>
  </si>
  <si>
    <t>특수학급 및 급식소 휴게실 환경개선공사</t>
    <phoneticPr fontId="1" type="noConversion"/>
  </si>
  <si>
    <t>특수학급 증설 인테리어 공사</t>
    <phoneticPr fontId="1" type="noConversion"/>
  </si>
  <si>
    <t>특수학급 증설 공사</t>
    <phoneticPr fontId="1" type="noConversion"/>
  </si>
  <si>
    <t>특수학급 증설 환경개선공사</t>
    <phoneticPr fontId="1" type="noConversion"/>
  </si>
  <si>
    <t>특수학급 증설 환경개선공사</t>
    <phoneticPr fontId="1" type="noConversion"/>
  </si>
  <si>
    <t>수</t>
    <phoneticPr fontId="1" type="noConversion"/>
  </si>
  <si>
    <t>옥상방수부분공사</t>
    <phoneticPr fontId="1" type="noConversion"/>
  </si>
  <si>
    <t>특수학급 및 교장실 환경개선공사</t>
    <phoneticPr fontId="1" type="noConversion"/>
  </si>
  <si>
    <t>금</t>
    <phoneticPr fontId="1" type="noConversion"/>
  </si>
  <si>
    <t>특수학급 및 한국어교실 환경개선공사</t>
    <phoneticPr fontId="1" type="noConversion"/>
  </si>
  <si>
    <t>학생화장실 바닥타일 긴급 보수공사</t>
    <phoneticPr fontId="1" type="noConversion"/>
  </si>
  <si>
    <t>특수학급 2개실 구축공사</t>
    <phoneticPr fontId="1" type="noConversion"/>
  </si>
  <si>
    <t>방송실 타공보드 및 교무실 환경개선공사</t>
    <phoneticPr fontId="1" type="noConversion"/>
  </si>
  <si>
    <t>일</t>
    <phoneticPr fontId="1" type="noConversion"/>
  </si>
  <si>
    <t>건축</t>
    <phoneticPr fontId="1" type="noConversion"/>
  </si>
  <si>
    <t>미래교실 구축 및 본관 1층 복도 바닥 교체공사</t>
    <phoneticPr fontId="1" type="noConversion"/>
  </si>
  <si>
    <t>월</t>
    <phoneticPr fontId="1" type="noConversion"/>
  </si>
  <si>
    <t>인천청인학교</t>
    <phoneticPr fontId="1" type="noConversion"/>
  </si>
  <si>
    <t>늘봄학교 공간 환경개선공사</t>
    <phoneticPr fontId="1" type="noConversion"/>
  </si>
  <si>
    <t>홈베이스 인테리어 공사</t>
    <phoneticPr fontId="1" type="noConversion"/>
  </si>
  <si>
    <t>음악실 및 특수학급 인테리어 공사</t>
    <phoneticPr fontId="1" type="noConversion"/>
  </si>
  <si>
    <t>완료</t>
    <phoneticPr fontId="1" type="noConversion"/>
  </si>
  <si>
    <t>학습도움실 환경개선공사</t>
    <phoneticPr fontId="1" type="noConversion"/>
  </si>
  <si>
    <t>회의실 공사</t>
    <phoneticPr fontId="1" type="noConversion"/>
  </si>
  <si>
    <t>인천과학예술영재학교</t>
    <phoneticPr fontId="1" type="noConversion"/>
  </si>
  <si>
    <t>옥상방수공사</t>
    <phoneticPr fontId="1" type="noConversion"/>
  </si>
  <si>
    <t>보건실 인테리어 공사</t>
    <phoneticPr fontId="1" type="noConversion"/>
  </si>
  <si>
    <t>특수학급 환경개선공사</t>
    <phoneticPr fontId="1" type="noConversion"/>
  </si>
  <si>
    <t>AI 디지털클러스트 교실 구축 인테리어 공사</t>
    <phoneticPr fontId="1" type="noConversion"/>
  </si>
  <si>
    <t>특수학급 환경개선공사</t>
    <phoneticPr fontId="1" type="noConversion"/>
  </si>
  <si>
    <t>특수학급 및 보건실 조성공사</t>
    <phoneticPr fontId="1" type="noConversion"/>
  </si>
  <si>
    <t>중앙현관 인테리어 공사</t>
    <phoneticPr fontId="1" type="noConversion"/>
  </si>
  <si>
    <t>화</t>
    <phoneticPr fontId="1" type="noConversion"/>
  </si>
  <si>
    <t>신축동 인테리어 공사</t>
    <phoneticPr fontId="1" type="noConversion"/>
  </si>
  <si>
    <t>특수학급, 교사연구실 인테리어 공사</t>
    <phoneticPr fontId="1" type="noConversion"/>
  </si>
  <si>
    <t>자유유치원</t>
    <phoneticPr fontId="1" type="noConversion"/>
  </si>
  <si>
    <t>특수학급 조성 공사</t>
    <phoneticPr fontId="1" type="noConversion"/>
  </si>
  <si>
    <t>돌봄교실 구축공사</t>
    <phoneticPr fontId="1" type="noConversion"/>
  </si>
  <si>
    <t>특수학급 구축 공사</t>
    <phoneticPr fontId="1" type="noConversion"/>
  </si>
  <si>
    <t>걸레받이 설치공사</t>
    <phoneticPr fontId="1" type="noConversion"/>
  </si>
  <si>
    <t>늘봄지원실 및 늘봄협의실 환경개선공사</t>
    <phoneticPr fontId="1" type="noConversion"/>
  </si>
  <si>
    <t>수</t>
    <phoneticPr fontId="1" type="noConversion"/>
  </si>
  <si>
    <t>초등학교</t>
    <phoneticPr fontId="1" type="noConversion"/>
  </si>
  <si>
    <t>유치원</t>
    <phoneticPr fontId="1" type="noConversion"/>
  </si>
  <si>
    <t>초등학교</t>
    <phoneticPr fontId="1" type="noConversion"/>
  </si>
  <si>
    <t>특수학교</t>
    <phoneticPr fontId="1" type="noConversion"/>
  </si>
  <si>
    <t>완료</t>
    <phoneticPr fontId="1" type="noConversion"/>
  </si>
  <si>
    <t>구령대 및 데크 철거 공사</t>
    <phoneticPr fontId="1" type="noConversion"/>
  </si>
  <si>
    <t>숲 놀이터 및 야외 학습장 환경개선공사</t>
    <phoneticPr fontId="1" type="noConversion"/>
  </si>
  <si>
    <t>구령대 환경개선공사</t>
    <phoneticPr fontId="1" type="noConversion"/>
  </si>
  <si>
    <t>수</t>
    <phoneticPr fontId="1" type="noConversion"/>
  </si>
  <si>
    <t>목</t>
    <phoneticPr fontId="1" type="noConversion"/>
  </si>
  <si>
    <t>완료</t>
    <phoneticPr fontId="1" type="noConversion"/>
  </si>
  <si>
    <t>자유유치원</t>
    <phoneticPr fontId="1" type="noConversion"/>
  </si>
  <si>
    <t>인천청선학교</t>
    <phoneticPr fontId="1" type="noConversion"/>
  </si>
  <si>
    <t>전기</t>
    <phoneticPr fontId="1" type="noConversion"/>
  </si>
  <si>
    <t>특수학급 증설 환경개선 전기공사</t>
    <phoneticPr fontId="1" type="noConversion"/>
  </si>
  <si>
    <t>특수학급 증설 전기공사</t>
    <phoneticPr fontId="1" type="noConversion"/>
  </si>
  <si>
    <t>분전반2개 교체 및 샤워실 전열설비 신설 공사</t>
    <phoneticPr fontId="1" type="noConversion"/>
  </si>
  <si>
    <t>특수학급 구축 전기공사</t>
    <phoneticPr fontId="1" type="noConversion"/>
  </si>
  <si>
    <t>AI 디지털클러스트 교실 구축 전기 공사</t>
    <phoneticPr fontId="1" type="noConversion"/>
  </si>
  <si>
    <t>중앙현관 인테리어 전기공사</t>
    <phoneticPr fontId="1" type="noConversion"/>
  </si>
  <si>
    <t>특수학급, 교사연구실 인테리어 전기공사</t>
    <phoneticPr fontId="1" type="noConversion"/>
  </si>
  <si>
    <t>돌봄교실 구축 전기공사</t>
    <phoneticPr fontId="1" type="noConversion"/>
  </si>
  <si>
    <t>교실 및 교무실 외 전선정리 전기공사</t>
    <phoneticPr fontId="1" type="noConversion"/>
  </si>
  <si>
    <t>태양광발전기 인버터 교체 전기공사 및 홈베이스 전기공사</t>
    <phoneticPr fontId="1" type="noConversion"/>
  </si>
  <si>
    <t>금</t>
    <phoneticPr fontId="1" type="noConversion"/>
  </si>
  <si>
    <t>금</t>
    <phoneticPr fontId="1" type="noConversion"/>
  </si>
  <si>
    <t>목</t>
    <phoneticPr fontId="1" type="noConversion"/>
  </si>
  <si>
    <t>목</t>
    <phoneticPr fontId="1" type="noConversion"/>
  </si>
  <si>
    <t>금</t>
    <phoneticPr fontId="1" type="noConversion"/>
  </si>
  <si>
    <t>동부</t>
    <phoneticPr fontId="1" type="noConversion"/>
  </si>
  <si>
    <t>남부</t>
    <phoneticPr fontId="1" type="noConversion"/>
  </si>
  <si>
    <t>동부</t>
    <phoneticPr fontId="1" type="noConversion"/>
  </si>
  <si>
    <t>서부</t>
    <phoneticPr fontId="1" type="noConversion"/>
  </si>
  <si>
    <t>강화</t>
    <phoneticPr fontId="1" type="noConversion"/>
  </si>
  <si>
    <t>서부</t>
    <phoneticPr fontId="1" type="noConversion"/>
  </si>
  <si>
    <t>북부</t>
    <phoneticPr fontId="1" type="noConversion"/>
  </si>
  <si>
    <t>북부</t>
    <phoneticPr fontId="1" type="noConversion"/>
  </si>
  <si>
    <t>남부</t>
    <phoneticPr fontId="1" type="noConversion"/>
  </si>
  <si>
    <t>북부</t>
    <phoneticPr fontId="1" type="noConversion"/>
  </si>
  <si>
    <t>동부</t>
    <phoneticPr fontId="1" type="noConversion"/>
  </si>
  <si>
    <t>북부</t>
    <phoneticPr fontId="1" type="noConversion"/>
  </si>
  <si>
    <t>동부</t>
    <phoneticPr fontId="1" type="noConversion"/>
  </si>
  <si>
    <t>서부</t>
    <phoneticPr fontId="1" type="noConversion"/>
  </si>
  <si>
    <t>강화</t>
    <phoneticPr fontId="1" type="noConversion"/>
  </si>
  <si>
    <t>완료</t>
    <phoneticPr fontId="1" type="noConversion"/>
  </si>
  <si>
    <t>금</t>
    <phoneticPr fontId="1" type="noConversion"/>
  </si>
  <si>
    <t>램프계단 보수공사</t>
    <phoneticPr fontId="1" type="noConversion"/>
  </si>
  <si>
    <t>실습동 창문 인방 등 공사</t>
    <phoneticPr fontId="1" type="noConversion"/>
  </si>
  <si>
    <t>특수학급 설치공사</t>
    <phoneticPr fontId="1" type="noConversion"/>
  </si>
  <si>
    <t>체육관 현관 환경개선공사</t>
    <phoneticPr fontId="1" type="noConversion"/>
  </si>
  <si>
    <t>음악실 환경조성공사</t>
    <phoneticPr fontId="1" type="noConversion"/>
  </si>
  <si>
    <t>특수학급 설치공사</t>
    <phoneticPr fontId="1" type="noConversion"/>
  </si>
  <si>
    <t>특수학급 구축 공사</t>
    <phoneticPr fontId="1" type="noConversion"/>
  </si>
  <si>
    <t>특수학급 구축 및 돌봄교실 이전 환경개선공사</t>
    <phoneticPr fontId="1" type="noConversion"/>
  </si>
  <si>
    <t>특수학급 환경개선공사 및 음악실 방음공사</t>
    <phoneticPr fontId="1" type="noConversion"/>
  </si>
  <si>
    <t>강당 냉난방기 보호문 교체공사</t>
    <phoneticPr fontId="1" type="noConversion"/>
  </si>
  <si>
    <t>급식실 바닥공사</t>
    <phoneticPr fontId="1" type="noConversion"/>
  </si>
  <si>
    <t>월</t>
    <phoneticPr fontId="1" type="noConversion"/>
  </si>
  <si>
    <t>환경개선공사</t>
    <phoneticPr fontId="1" type="noConversion"/>
  </si>
  <si>
    <t>특수학급 및 늘봄지원실 구축 인테리어 공사</t>
    <phoneticPr fontId="1" type="noConversion"/>
  </si>
  <si>
    <t>특수학급 구축 인테리어 공사</t>
    <phoneticPr fontId="1" type="noConversion"/>
  </si>
  <si>
    <t>민원상담실 및 현관 환경 조성 공사</t>
    <phoneticPr fontId="1" type="noConversion"/>
  </si>
  <si>
    <t>본관동 내부 인테리어 보수 공사</t>
    <phoneticPr fontId="1" type="noConversion"/>
  </si>
  <si>
    <t>특수학급 구축 실내건축공사</t>
    <phoneticPr fontId="1" type="noConversion"/>
  </si>
  <si>
    <t>화</t>
    <phoneticPr fontId="1" type="noConversion"/>
  </si>
  <si>
    <t>완료</t>
    <phoneticPr fontId="1" type="noConversion"/>
  </si>
  <si>
    <t>완료</t>
    <phoneticPr fontId="1" type="noConversion"/>
  </si>
  <si>
    <t>완료</t>
    <phoneticPr fontId="1" type="noConversion"/>
  </si>
  <si>
    <t>미추홀학교</t>
    <phoneticPr fontId="1" type="noConversion"/>
  </si>
  <si>
    <t>토목</t>
    <phoneticPr fontId="1" type="noConversion"/>
  </si>
  <si>
    <t>토목</t>
    <phoneticPr fontId="1" type="noConversion"/>
  </si>
  <si>
    <t>운동장 정비공사</t>
    <phoneticPr fontId="1" type="noConversion"/>
  </si>
  <si>
    <t>주차장 조성공사</t>
    <phoneticPr fontId="1" type="noConversion"/>
  </si>
  <si>
    <t>금</t>
    <phoneticPr fontId="1" type="noConversion"/>
  </si>
  <si>
    <t>특수학교</t>
    <phoneticPr fontId="1" type="noConversion"/>
  </si>
  <si>
    <t>전기</t>
    <phoneticPr fontId="1" type="noConversion"/>
  </si>
  <si>
    <t>특수학급 설치 관련 전기공사</t>
    <phoneticPr fontId="1" type="noConversion"/>
  </si>
  <si>
    <t>특수학급 구축 및 돌봄교실 이전 환경개선 전기공사</t>
    <phoneticPr fontId="1" type="noConversion"/>
  </si>
  <si>
    <t>늘봄모델학교 환경개선사업 바닥 전기공사</t>
    <phoneticPr fontId="1" type="noConversion"/>
  </si>
  <si>
    <t>초등학교</t>
    <phoneticPr fontId="1" type="noConversion"/>
  </si>
  <si>
    <t>동부</t>
    <phoneticPr fontId="1" type="noConversion"/>
  </si>
  <si>
    <t>남부</t>
    <phoneticPr fontId="1" type="noConversion"/>
  </si>
  <si>
    <t>북부</t>
    <phoneticPr fontId="1" type="noConversion"/>
  </si>
  <si>
    <t>남부</t>
    <phoneticPr fontId="1" type="noConversion"/>
  </si>
  <si>
    <t>서부</t>
    <phoneticPr fontId="1" type="noConversion"/>
  </si>
  <si>
    <t>북부</t>
    <phoneticPr fontId="1" type="noConversion"/>
  </si>
  <si>
    <t>금</t>
    <phoneticPr fontId="1" type="noConversion"/>
  </si>
  <si>
    <t>월</t>
    <phoneticPr fontId="1" type="noConversion"/>
  </si>
  <si>
    <t>수</t>
    <phoneticPr fontId="1" type="noConversion"/>
  </si>
  <si>
    <t>수</t>
    <phoneticPr fontId="1" type="noConversion"/>
  </si>
  <si>
    <t>목</t>
    <phoneticPr fontId="1" type="noConversion"/>
  </si>
  <si>
    <t>목</t>
    <phoneticPr fontId="1" type="noConversion"/>
  </si>
  <si>
    <t>목</t>
    <phoneticPr fontId="1" type="noConversion"/>
  </si>
  <si>
    <t>월</t>
    <phoneticPr fontId="1" type="noConversion"/>
  </si>
  <si>
    <t>월</t>
    <phoneticPr fontId="1" type="noConversion"/>
  </si>
  <si>
    <t>화</t>
    <phoneticPr fontId="1" type="noConversion"/>
  </si>
  <si>
    <t>월</t>
    <phoneticPr fontId="1" type="noConversion"/>
  </si>
  <si>
    <t>수</t>
    <phoneticPr fontId="1" type="noConversion"/>
  </si>
  <si>
    <t>금</t>
    <phoneticPr fontId="1" type="noConversion"/>
  </si>
  <si>
    <t>목</t>
    <phoneticPr fontId="1" type="noConversion"/>
  </si>
  <si>
    <t>건축</t>
    <phoneticPr fontId="1" type="noConversion"/>
  </si>
  <si>
    <t>실험실습실 및 복도 환경개선공사</t>
    <phoneticPr fontId="1" type="noConversion"/>
  </si>
  <si>
    <t>화</t>
    <phoneticPr fontId="1" type="noConversion"/>
  </si>
  <si>
    <t>완료</t>
    <phoneticPr fontId="1" type="noConversion"/>
  </si>
  <si>
    <t>건축</t>
    <phoneticPr fontId="1" type="noConversion"/>
  </si>
  <si>
    <t>특수학급, 로비 환경개선공사</t>
    <phoneticPr fontId="1" type="noConversion"/>
  </si>
  <si>
    <t>완료</t>
    <phoneticPr fontId="1" type="noConversion"/>
  </si>
  <si>
    <t>본관동 도장 및 기숙사 도배공사</t>
    <phoneticPr fontId="1" type="noConversion"/>
  </si>
  <si>
    <t>수</t>
    <phoneticPr fontId="1" type="noConversion"/>
  </si>
  <si>
    <t>건축</t>
    <phoneticPr fontId="1" type="noConversion"/>
  </si>
  <si>
    <t>특별교실 환경개선공사</t>
    <phoneticPr fontId="1" type="noConversion"/>
  </si>
  <si>
    <t>건축</t>
    <phoneticPr fontId="1" type="noConversion"/>
  </si>
  <si>
    <t>초등학교</t>
    <phoneticPr fontId="1" type="noConversion"/>
  </si>
  <si>
    <t>특수학급 인테리어 공사</t>
    <phoneticPr fontId="1" type="noConversion"/>
  </si>
  <si>
    <t>도장공사</t>
    <phoneticPr fontId="1" type="noConversion"/>
  </si>
  <si>
    <t>목</t>
    <phoneticPr fontId="1" type="noConversion"/>
  </si>
  <si>
    <t>목</t>
    <phoneticPr fontId="1" type="noConversion"/>
  </si>
  <si>
    <t>초등학교</t>
    <phoneticPr fontId="1" type="noConversion"/>
  </si>
  <si>
    <t>토목</t>
    <phoneticPr fontId="1" type="noConversion"/>
  </si>
  <si>
    <t>산책로 개선공사</t>
    <phoneticPr fontId="1" type="noConversion"/>
  </si>
  <si>
    <t>동부</t>
    <phoneticPr fontId="1" type="noConversion"/>
  </si>
  <si>
    <t>완료</t>
    <phoneticPr fontId="1" type="noConversion"/>
  </si>
  <si>
    <t>초등학교</t>
    <phoneticPr fontId="1" type="noConversion"/>
  </si>
  <si>
    <t>특수학급구축 전기공사</t>
    <phoneticPr fontId="1" type="noConversion"/>
  </si>
  <si>
    <t>특수학급 전기공사</t>
    <phoneticPr fontId="1" type="noConversion"/>
  </si>
  <si>
    <t>미래교실 및 회의실 구축 전기공사</t>
    <phoneticPr fontId="1" type="noConversion"/>
  </si>
  <si>
    <t>수</t>
    <phoneticPr fontId="1" type="noConversion"/>
  </si>
  <si>
    <t>목</t>
    <phoneticPr fontId="1" type="noConversion"/>
  </si>
  <si>
    <t>완료</t>
    <phoneticPr fontId="1" type="noConversion"/>
  </si>
  <si>
    <t>건축</t>
    <phoneticPr fontId="1" type="noConversion"/>
  </si>
  <si>
    <t>초등학교</t>
    <phoneticPr fontId="1" type="noConversion"/>
  </si>
  <si>
    <t>사택 단열공사</t>
    <phoneticPr fontId="1" type="noConversion"/>
  </si>
  <si>
    <t>남부</t>
    <phoneticPr fontId="1" type="noConversion"/>
  </si>
  <si>
    <t>북부</t>
    <phoneticPr fontId="1" type="noConversion"/>
  </si>
  <si>
    <t>동부</t>
    <phoneticPr fontId="1" type="noConversion"/>
  </si>
  <si>
    <t>서부</t>
    <phoneticPr fontId="1" type="noConversion"/>
  </si>
  <si>
    <t>서부</t>
    <phoneticPr fontId="1" type="noConversion"/>
  </si>
  <si>
    <t>강화</t>
    <phoneticPr fontId="1" type="noConversion"/>
  </si>
  <si>
    <t>화</t>
    <phoneticPr fontId="1" type="noConversion"/>
  </si>
  <si>
    <t>수</t>
    <phoneticPr fontId="1" type="noConversion"/>
  </si>
  <si>
    <t>인천인혜학교</t>
    <phoneticPr fontId="1" type="noConversion"/>
  </si>
  <si>
    <t>외부출입문, 음악실 방음문, 복도 인테리어 공사</t>
    <phoneticPr fontId="1" type="noConversion"/>
  </si>
  <si>
    <t>특수학급 조성 인테리어 공사</t>
    <phoneticPr fontId="1" type="noConversion"/>
  </si>
  <si>
    <t>옥상 부분 방수 공사</t>
    <phoneticPr fontId="1" type="noConversion"/>
  </si>
  <si>
    <t>금</t>
    <phoneticPr fontId="1" type="noConversion"/>
  </si>
  <si>
    <t>건축</t>
    <phoneticPr fontId="1" type="noConversion"/>
  </si>
  <si>
    <t>물탱크교체 공사</t>
    <phoneticPr fontId="1" type="noConversion"/>
  </si>
  <si>
    <t>초등학교</t>
    <phoneticPr fontId="1" type="noConversion"/>
  </si>
  <si>
    <t>공립</t>
    <phoneticPr fontId="1" type="noConversion"/>
  </si>
  <si>
    <t>북부</t>
    <phoneticPr fontId="1" type="noConversion"/>
  </si>
  <si>
    <t>북부</t>
    <phoneticPr fontId="1" type="noConversion"/>
  </si>
  <si>
    <t>서부</t>
    <phoneticPr fontId="1" type="noConversion"/>
  </si>
  <si>
    <t>토목</t>
    <phoneticPr fontId="1" type="noConversion"/>
  </si>
  <si>
    <t>보도블록 교체 공사</t>
    <phoneticPr fontId="1" type="noConversion"/>
  </si>
  <si>
    <t>완료</t>
    <phoneticPr fontId="1" type="noConversion"/>
  </si>
  <si>
    <t>금</t>
    <phoneticPr fontId="1" type="noConversion"/>
  </si>
  <si>
    <t>금</t>
    <phoneticPr fontId="1" type="noConversion"/>
  </si>
  <si>
    <t>완료</t>
    <phoneticPr fontId="1" type="noConversion"/>
  </si>
  <si>
    <t>동부</t>
    <phoneticPr fontId="1" type="noConversion"/>
  </si>
  <si>
    <t>완료</t>
    <phoneticPr fontId="1" type="noConversion"/>
  </si>
  <si>
    <t>월</t>
    <phoneticPr fontId="1" type="noConversion"/>
  </si>
  <si>
    <t>강당옥상 및 출입문 실리콘 등 공사</t>
    <phoneticPr fontId="1" type="noConversion"/>
  </si>
  <si>
    <t>초등학교</t>
    <phoneticPr fontId="1" type="noConversion"/>
  </si>
  <si>
    <t>특수학급 설치 공사</t>
    <phoneticPr fontId="1" type="noConversion"/>
  </si>
  <si>
    <t>본관동 복도 내부도장검사</t>
    <phoneticPr fontId="1" type="noConversion"/>
  </si>
  <si>
    <t>남자기숙자 도배공사</t>
    <phoneticPr fontId="1" type="noConversion"/>
  </si>
  <si>
    <t>전기</t>
    <phoneticPr fontId="1" type="noConversion"/>
  </si>
  <si>
    <t>특수학급 설치 전기공사</t>
    <phoneticPr fontId="1" type="noConversion"/>
  </si>
  <si>
    <t>금</t>
    <phoneticPr fontId="1" type="noConversion"/>
  </si>
  <si>
    <t>북부</t>
    <phoneticPr fontId="1" type="noConversion"/>
  </si>
  <si>
    <t>서부</t>
    <phoneticPr fontId="1" type="noConversion"/>
  </si>
  <si>
    <t>남부</t>
    <phoneticPr fontId="1" type="noConversion"/>
  </si>
  <si>
    <t>동부</t>
    <phoneticPr fontId="1" type="noConversion"/>
  </si>
  <si>
    <t>월</t>
    <phoneticPr fontId="1" type="noConversion"/>
  </si>
  <si>
    <t>완료</t>
    <phoneticPr fontId="1" type="noConversion"/>
  </si>
  <si>
    <t>화</t>
    <phoneticPr fontId="1" type="noConversion"/>
  </si>
  <si>
    <t>인천청선학교</t>
    <phoneticPr fontId="1" type="noConversion"/>
  </si>
  <si>
    <t>본관동 옥상 방수공사</t>
    <phoneticPr fontId="1" type="noConversion"/>
  </si>
  <si>
    <t>돌봄교실 환경개선공사</t>
    <phoneticPr fontId="1" type="noConversion"/>
  </si>
  <si>
    <t>계단 논슬립 및 비가림막 설치 공사</t>
    <phoneticPr fontId="1" type="noConversion"/>
  </si>
  <si>
    <t>완료</t>
    <phoneticPr fontId="1" type="noConversion"/>
  </si>
  <si>
    <t>화</t>
    <phoneticPr fontId="1" type="noConversion"/>
  </si>
  <si>
    <t>남부</t>
    <phoneticPr fontId="1" type="noConversion"/>
  </si>
  <si>
    <t>동부</t>
    <phoneticPr fontId="1" type="noConversion"/>
  </si>
  <si>
    <t>동부</t>
    <phoneticPr fontId="1" type="noConversion"/>
  </si>
  <si>
    <t>수</t>
    <phoneticPr fontId="1" type="noConversion"/>
  </si>
  <si>
    <t>인천인혜학교</t>
    <phoneticPr fontId="1" type="noConversion"/>
  </si>
  <si>
    <t>특수학급 및 신대관바닥 환경개선공사</t>
    <phoneticPr fontId="1" type="noConversion"/>
  </si>
  <si>
    <t>교장실 환경개선공사</t>
    <phoneticPr fontId="1" type="noConversion"/>
  </si>
  <si>
    <t>완료</t>
    <phoneticPr fontId="1" type="noConversion"/>
  </si>
  <si>
    <t>완료</t>
    <phoneticPr fontId="1" type="noConversion"/>
  </si>
  <si>
    <t>초등학교</t>
    <phoneticPr fontId="1" type="noConversion"/>
  </si>
  <si>
    <t>공립</t>
    <phoneticPr fontId="1" type="noConversion"/>
  </si>
  <si>
    <t>북부</t>
    <phoneticPr fontId="1" type="noConversion"/>
  </si>
  <si>
    <t>초등학교</t>
    <phoneticPr fontId="1" type="noConversion"/>
  </si>
  <si>
    <t>북부</t>
    <phoneticPr fontId="1" type="noConversion"/>
  </si>
  <si>
    <t>토목</t>
    <phoneticPr fontId="1" type="noConversion"/>
  </si>
  <si>
    <t>학교숲 조성공사</t>
    <phoneticPr fontId="1" type="noConversion"/>
  </si>
  <si>
    <t>동부</t>
    <phoneticPr fontId="1" type="noConversion"/>
  </si>
  <si>
    <t>목</t>
    <phoneticPr fontId="1" type="noConversion"/>
  </si>
  <si>
    <t>1층 중앙현관 및 2,3층 복도 부분환경개선공사</t>
    <phoneticPr fontId="1" type="noConversion"/>
  </si>
  <si>
    <t>중앙계단 러버타일 공사</t>
    <phoneticPr fontId="1" type="noConversion"/>
  </si>
  <si>
    <t>운영위원실 및 복도쉼터 환경개선공사</t>
    <phoneticPr fontId="1" type="noConversion"/>
  </si>
  <si>
    <t>목</t>
    <phoneticPr fontId="1" type="noConversion"/>
  </si>
  <si>
    <t>금</t>
    <phoneticPr fontId="1" type="noConversion"/>
  </si>
  <si>
    <t>완료</t>
    <phoneticPr fontId="1" type="noConversion"/>
  </si>
  <si>
    <t>도서관 및 위클래스 구축 공사</t>
    <phoneticPr fontId="1" type="noConversion"/>
  </si>
  <si>
    <t>강화</t>
    <phoneticPr fontId="1" type="noConversion"/>
  </si>
  <si>
    <t>북부</t>
    <phoneticPr fontId="1" type="noConversion"/>
  </si>
  <si>
    <t>남부</t>
    <phoneticPr fontId="1" type="noConversion"/>
  </si>
  <si>
    <t>서부</t>
    <phoneticPr fontId="1" type="noConversion"/>
  </si>
  <si>
    <t>목</t>
    <phoneticPr fontId="1" type="noConversion"/>
  </si>
  <si>
    <t>금</t>
    <phoneticPr fontId="1" type="noConversion"/>
  </si>
  <si>
    <t>월</t>
    <phoneticPr fontId="1" type="noConversion"/>
  </si>
  <si>
    <t>월</t>
    <phoneticPr fontId="1" type="noConversion"/>
  </si>
  <si>
    <t>건축</t>
    <phoneticPr fontId="1" type="noConversion"/>
  </si>
  <si>
    <t>복도 바닥 교체 공사</t>
    <phoneticPr fontId="1" type="noConversion"/>
  </si>
  <si>
    <t>샤워실 개선 및 창고 칸막이 공사</t>
    <phoneticPr fontId="1" type="noConversion"/>
  </si>
  <si>
    <t>화</t>
    <phoneticPr fontId="1" type="noConversion"/>
  </si>
  <si>
    <t>동부</t>
    <phoneticPr fontId="1" type="noConversion"/>
  </si>
  <si>
    <t>서부</t>
    <phoneticPr fontId="1" type="noConversion"/>
  </si>
  <si>
    <t>접이식 게이트 설치공사</t>
    <phoneticPr fontId="1" type="noConversion"/>
  </si>
  <si>
    <t>토목</t>
    <phoneticPr fontId="1" type="noConversion"/>
  </si>
  <si>
    <t>남부</t>
    <phoneticPr fontId="1" type="noConversion"/>
  </si>
  <si>
    <t>북부</t>
    <phoneticPr fontId="1" type="noConversion"/>
  </si>
  <si>
    <t>전기</t>
    <phoneticPr fontId="1" type="noConversion"/>
  </si>
  <si>
    <t>태양광발전기 인버터 교체 전기공사</t>
    <phoneticPr fontId="1" type="noConversion"/>
  </si>
  <si>
    <t>화</t>
    <phoneticPr fontId="1" type="noConversion"/>
  </si>
  <si>
    <t>공립</t>
    <phoneticPr fontId="1" type="noConversion"/>
  </si>
  <si>
    <t>수</t>
    <phoneticPr fontId="1" type="noConversion"/>
  </si>
  <si>
    <t>수</t>
    <phoneticPr fontId="1" type="noConversion"/>
  </si>
  <si>
    <t>목</t>
    <phoneticPr fontId="1" type="noConversion"/>
  </si>
  <si>
    <t>수</t>
    <phoneticPr fontId="1" type="noConversion"/>
  </si>
  <si>
    <t>토목</t>
    <phoneticPr fontId="1" type="noConversion"/>
  </si>
  <si>
    <t>화단 조성공사</t>
    <phoneticPr fontId="1" type="noConversion"/>
  </si>
  <si>
    <t>수</t>
    <phoneticPr fontId="1" type="noConversion"/>
  </si>
  <si>
    <t>강화</t>
    <phoneticPr fontId="1" type="noConversion"/>
  </si>
  <si>
    <t>목</t>
    <phoneticPr fontId="1" type="noConversion"/>
  </si>
  <si>
    <t>금</t>
    <phoneticPr fontId="1" type="noConversion"/>
  </si>
  <si>
    <t>건축</t>
    <phoneticPr fontId="1" type="noConversion"/>
  </si>
  <si>
    <t>게시판 몰딩 및 갤러리창 설치 공사</t>
    <phoneticPr fontId="1" type="noConversion"/>
  </si>
  <si>
    <t>월</t>
    <phoneticPr fontId="1" type="noConversion"/>
  </si>
  <si>
    <t>토목</t>
    <phoneticPr fontId="1" type="noConversion"/>
  </si>
  <si>
    <t>금</t>
    <phoneticPr fontId="1" type="noConversion"/>
  </si>
  <si>
    <t>남부</t>
    <phoneticPr fontId="1" type="noConversion"/>
  </si>
  <si>
    <t>북부</t>
    <phoneticPr fontId="1" type="noConversion"/>
  </si>
  <si>
    <t>공립</t>
    <phoneticPr fontId="1" type="noConversion"/>
  </si>
  <si>
    <t>공립</t>
    <phoneticPr fontId="1" type="noConversion"/>
  </si>
  <si>
    <t>건축</t>
    <phoneticPr fontId="1" type="noConversion"/>
  </si>
  <si>
    <t>3개 교실 환경개선공사</t>
    <phoneticPr fontId="1" type="noConversion"/>
  </si>
  <si>
    <t>서부</t>
    <phoneticPr fontId="1" type="noConversion"/>
  </si>
  <si>
    <t>공립</t>
    <phoneticPr fontId="1" type="noConversion"/>
  </si>
  <si>
    <t>완료</t>
    <phoneticPr fontId="1" type="noConversion"/>
  </si>
  <si>
    <t>월</t>
    <phoneticPr fontId="1" type="noConversion"/>
  </si>
  <si>
    <t>건축</t>
    <phoneticPr fontId="1" type="noConversion"/>
  </si>
  <si>
    <t>화</t>
    <phoneticPr fontId="1" type="noConversion"/>
  </si>
  <si>
    <t>강당 냉난방기 보호 스테인레스 문 설치 공사</t>
    <phoneticPr fontId="1" type="noConversion"/>
  </si>
  <si>
    <t>전기</t>
    <phoneticPr fontId="1" type="noConversion"/>
  </si>
  <si>
    <t>소방시설 전기 공사</t>
    <phoneticPr fontId="1" type="noConversion"/>
  </si>
  <si>
    <t>북부</t>
    <phoneticPr fontId="1" type="noConversion"/>
  </si>
  <si>
    <t>공립</t>
    <phoneticPr fontId="1" type="noConversion"/>
  </si>
  <si>
    <t>동부</t>
    <phoneticPr fontId="1" type="noConversion"/>
  </si>
  <si>
    <t>화</t>
    <phoneticPr fontId="1" type="noConversion"/>
  </si>
  <si>
    <t>완료</t>
    <phoneticPr fontId="1" type="noConversion"/>
  </si>
  <si>
    <t>건축</t>
    <phoneticPr fontId="1" type="noConversion"/>
  </si>
  <si>
    <t>목</t>
    <phoneticPr fontId="1" type="noConversion"/>
  </si>
  <si>
    <t>목</t>
    <phoneticPr fontId="1" type="noConversion"/>
  </si>
  <si>
    <t>완료</t>
    <phoneticPr fontId="1" type="noConversion"/>
  </si>
  <si>
    <t>목</t>
    <phoneticPr fontId="1" type="noConversion"/>
  </si>
  <si>
    <t>완료</t>
    <phoneticPr fontId="1" type="noConversion"/>
  </si>
  <si>
    <t>건축</t>
    <phoneticPr fontId="1" type="noConversion"/>
  </si>
  <si>
    <t>특수학급 환경개선공사</t>
    <phoneticPr fontId="1" type="noConversion"/>
  </si>
  <si>
    <t>금</t>
    <phoneticPr fontId="1" type="noConversion"/>
  </si>
  <si>
    <t>방송실 환경개선공사</t>
    <phoneticPr fontId="1" type="noConversion"/>
  </si>
  <si>
    <t>화</t>
    <phoneticPr fontId="1" type="noConversion"/>
  </si>
  <si>
    <t>토목</t>
    <phoneticPr fontId="1" type="noConversion"/>
  </si>
  <si>
    <t>학교숲 조성공사</t>
    <phoneticPr fontId="1" type="noConversion"/>
  </si>
  <si>
    <t>전기</t>
    <phoneticPr fontId="1" type="noConversion"/>
  </si>
  <si>
    <t>특수학급 환경개선 전기공사</t>
    <phoneticPr fontId="1" type="noConversion"/>
  </si>
  <si>
    <t>금</t>
    <phoneticPr fontId="1" type="noConversion"/>
  </si>
  <si>
    <t>북부</t>
    <phoneticPr fontId="1" type="noConversion"/>
  </si>
  <si>
    <t>공립</t>
    <phoneticPr fontId="1" type="noConversion"/>
  </si>
  <si>
    <t>초등학교</t>
    <phoneticPr fontId="1" type="noConversion"/>
  </si>
  <si>
    <t>서부</t>
    <phoneticPr fontId="1" type="noConversion"/>
  </si>
  <si>
    <t>완료</t>
    <phoneticPr fontId="1" type="noConversion"/>
  </si>
  <si>
    <t>건축</t>
    <phoneticPr fontId="1" type="noConversion"/>
  </si>
  <si>
    <t>음악실 환경개선공사</t>
    <phoneticPr fontId="1" type="noConversion"/>
  </si>
  <si>
    <t>수</t>
    <phoneticPr fontId="1" type="noConversion"/>
  </si>
  <si>
    <t>완료</t>
    <phoneticPr fontId="1" type="noConversion"/>
  </si>
  <si>
    <t>인천구월유치원</t>
    <phoneticPr fontId="1" type="noConversion"/>
  </si>
  <si>
    <t>학교숲 조성공사</t>
    <phoneticPr fontId="1" type="noConversion"/>
  </si>
  <si>
    <t>어린이놀이시설 리모델링 공사</t>
    <phoneticPr fontId="1" type="noConversion"/>
  </si>
  <si>
    <t>완료</t>
    <phoneticPr fontId="1" type="noConversion"/>
  </si>
  <si>
    <t>북부</t>
    <phoneticPr fontId="1" type="noConversion"/>
  </si>
  <si>
    <t>동부</t>
    <phoneticPr fontId="1" type="noConversion"/>
  </si>
  <si>
    <t>초등학교</t>
    <phoneticPr fontId="1" type="noConversion"/>
  </si>
  <si>
    <t>유치원</t>
    <phoneticPr fontId="1" type="noConversion"/>
  </si>
  <si>
    <t>목</t>
    <phoneticPr fontId="1" type="noConversion"/>
  </si>
  <si>
    <t>건축</t>
    <phoneticPr fontId="1" type="noConversion"/>
  </si>
  <si>
    <t>옥상방수공사</t>
    <phoneticPr fontId="1" type="noConversion"/>
  </si>
  <si>
    <t>연결통로 내부 도장 외 보수공사</t>
    <phoneticPr fontId="1" type="noConversion"/>
  </si>
  <si>
    <t>옥상 파라펫 도장 공사</t>
    <phoneticPr fontId="1" type="noConversion"/>
  </si>
  <si>
    <t>월</t>
    <phoneticPr fontId="1" type="noConversion"/>
  </si>
  <si>
    <t>화</t>
    <phoneticPr fontId="1" type="noConversion"/>
  </si>
  <si>
    <t>완료</t>
    <phoneticPr fontId="1" type="noConversion"/>
  </si>
  <si>
    <t>초등학교</t>
    <phoneticPr fontId="1" type="noConversion"/>
  </si>
  <si>
    <t>전기</t>
    <phoneticPr fontId="1" type="noConversion"/>
  </si>
  <si>
    <t>전기차 충전기 이설 전기 공사</t>
    <phoneticPr fontId="1" type="noConversion"/>
  </si>
  <si>
    <t>강화</t>
    <phoneticPr fontId="1" type="noConversion"/>
  </si>
  <si>
    <t>남부</t>
    <phoneticPr fontId="1" type="noConversion"/>
  </si>
  <si>
    <t>북부</t>
    <phoneticPr fontId="1" type="noConversion"/>
  </si>
  <si>
    <t>서부</t>
    <phoneticPr fontId="1" type="noConversion"/>
  </si>
  <si>
    <t>화</t>
    <phoneticPr fontId="1" type="noConversion"/>
  </si>
  <si>
    <t>건축</t>
    <phoneticPr fontId="1" type="noConversion"/>
  </si>
  <si>
    <t>다목적실 인테리어 공사</t>
    <phoneticPr fontId="1" type="noConversion"/>
  </si>
  <si>
    <t>수</t>
    <phoneticPr fontId="1" type="noConversion"/>
  </si>
  <si>
    <t>초등학교</t>
    <phoneticPr fontId="1" type="noConversion"/>
  </si>
  <si>
    <t>공립</t>
    <phoneticPr fontId="1" type="noConversion"/>
  </si>
  <si>
    <t>금</t>
    <phoneticPr fontId="1" type="noConversion"/>
  </si>
  <si>
    <t>건축</t>
    <phoneticPr fontId="1" type="noConversion"/>
  </si>
  <si>
    <t>스탠드 환경개선 공사</t>
    <phoneticPr fontId="1" type="noConversion"/>
  </si>
  <si>
    <t>초등학교</t>
    <phoneticPr fontId="1" type="noConversion"/>
  </si>
  <si>
    <t>서부</t>
    <phoneticPr fontId="1" type="noConversion"/>
  </si>
  <si>
    <t>서부</t>
    <phoneticPr fontId="1" type="noConversion"/>
  </si>
  <si>
    <t>금</t>
    <phoneticPr fontId="1" type="noConversion"/>
  </si>
  <si>
    <t>금</t>
    <phoneticPr fontId="1" type="noConversion"/>
  </si>
  <si>
    <t>기계</t>
    <phoneticPr fontId="1" type="noConversion"/>
  </si>
  <si>
    <t>급식소 보일러 교체공사</t>
    <phoneticPr fontId="1" type="noConversion"/>
  </si>
  <si>
    <t>금</t>
    <phoneticPr fontId="1" type="noConversion"/>
  </si>
  <si>
    <t>동부</t>
    <phoneticPr fontId="1" type="noConversion"/>
  </si>
  <si>
    <t>공립</t>
    <phoneticPr fontId="1" type="noConversion"/>
  </si>
  <si>
    <t>초등학교</t>
    <phoneticPr fontId="1" type="noConversion"/>
  </si>
  <si>
    <t>월</t>
    <phoneticPr fontId="1" type="noConversion"/>
  </si>
  <si>
    <t>건축</t>
    <phoneticPr fontId="1" type="noConversion"/>
  </si>
  <si>
    <t>출입문 및 중앙현관 석재 및 타일 보수</t>
    <phoneticPr fontId="1" type="noConversion"/>
  </si>
  <si>
    <t>월</t>
    <phoneticPr fontId="1" type="noConversion"/>
  </si>
  <si>
    <t>서부</t>
    <phoneticPr fontId="1" type="noConversion"/>
  </si>
  <si>
    <t>건축</t>
    <phoneticPr fontId="1" type="noConversion"/>
  </si>
  <si>
    <t>급식동 외부 벽돌탈락 보수 공사</t>
    <phoneticPr fontId="1" type="noConversion"/>
  </si>
  <si>
    <t>화</t>
    <phoneticPr fontId="1" type="noConversion"/>
  </si>
  <si>
    <t>토목</t>
    <phoneticPr fontId="1" type="noConversion"/>
  </si>
  <si>
    <t>외부 분리수거장 조성 및 주차장 안전시설 설치 공사</t>
    <phoneticPr fontId="1" type="noConversion"/>
  </si>
  <si>
    <t>동부</t>
    <phoneticPr fontId="1" type="noConversion"/>
  </si>
  <si>
    <t>북부</t>
    <phoneticPr fontId="1" type="noConversion"/>
  </si>
  <si>
    <t>공립</t>
    <phoneticPr fontId="1" type="noConversion"/>
  </si>
  <si>
    <t>급식실 벽타일 탈락 보수 공사</t>
    <phoneticPr fontId="1" type="noConversion"/>
  </si>
  <si>
    <t>수</t>
    <phoneticPr fontId="1" type="noConversion"/>
  </si>
  <si>
    <t>건축</t>
    <phoneticPr fontId="1" type="noConversion"/>
  </si>
  <si>
    <t>서부</t>
    <phoneticPr fontId="1" type="noConversion"/>
  </si>
  <si>
    <t>초등학교</t>
    <phoneticPr fontId="1" type="noConversion"/>
  </si>
  <si>
    <t>건축</t>
    <phoneticPr fontId="1" type="noConversion"/>
  </si>
  <si>
    <t>놀이터 펜스 교체 공사</t>
    <phoneticPr fontId="1" type="noConversion"/>
  </si>
  <si>
    <t>강화</t>
    <phoneticPr fontId="1" type="noConversion"/>
  </si>
  <si>
    <t>유치원</t>
    <phoneticPr fontId="1" type="noConversion"/>
  </si>
  <si>
    <t>목</t>
    <phoneticPr fontId="1" type="noConversion"/>
  </si>
  <si>
    <t>완료</t>
    <phoneticPr fontId="1" type="noConversion"/>
  </si>
  <si>
    <t>완료</t>
    <phoneticPr fontId="1" type="noConversion"/>
  </si>
  <si>
    <t>건축</t>
    <phoneticPr fontId="1" type="noConversion"/>
  </si>
  <si>
    <t>옥상방수공사</t>
    <phoneticPr fontId="1" type="noConversion"/>
  </si>
  <si>
    <t>강당 및 본관 지붕 누수 보수 공사</t>
    <phoneticPr fontId="1" type="noConversion"/>
  </si>
  <si>
    <t>옥상 물탱크실 등 방수 공사</t>
    <phoneticPr fontId="1" type="noConversion"/>
  </si>
  <si>
    <t>금</t>
    <phoneticPr fontId="1" type="noConversion"/>
  </si>
  <si>
    <t>완료</t>
    <phoneticPr fontId="1" type="noConversion"/>
  </si>
  <si>
    <t>토목</t>
    <phoneticPr fontId="1" type="noConversion"/>
  </si>
  <si>
    <t>학교숲 조성공사</t>
    <phoneticPr fontId="1" type="noConversion"/>
  </si>
  <si>
    <t>목</t>
    <phoneticPr fontId="1" type="noConversion"/>
  </si>
  <si>
    <t>초등학교</t>
    <phoneticPr fontId="1" type="noConversion"/>
  </si>
  <si>
    <t>동부</t>
    <phoneticPr fontId="1" type="noConversion"/>
  </si>
  <si>
    <t>서부</t>
    <phoneticPr fontId="1" type="noConversion"/>
  </si>
  <si>
    <t>북부</t>
    <phoneticPr fontId="1" type="noConversion"/>
  </si>
  <si>
    <t>남부</t>
    <phoneticPr fontId="1" type="noConversion"/>
  </si>
  <si>
    <t>금</t>
    <phoneticPr fontId="1" type="noConversion"/>
  </si>
  <si>
    <t>금</t>
    <phoneticPr fontId="1" type="noConversion"/>
  </si>
  <si>
    <t>건축</t>
    <phoneticPr fontId="1" type="noConversion"/>
  </si>
  <si>
    <t>노후문 교체공사</t>
    <phoneticPr fontId="1" type="noConversion"/>
  </si>
  <si>
    <t>옥상 수직면 및 강당동 옥상 바닥 방수공사</t>
    <phoneticPr fontId="1" type="noConversion"/>
  </si>
  <si>
    <t>다목적실 공간 조성공사</t>
    <phoneticPr fontId="1" type="noConversion"/>
  </si>
  <si>
    <t>금</t>
    <phoneticPr fontId="1" type="noConversion"/>
  </si>
  <si>
    <t>월</t>
    <phoneticPr fontId="1" type="noConversion"/>
  </si>
  <si>
    <t>화</t>
    <phoneticPr fontId="1" type="noConversion"/>
  </si>
  <si>
    <t>급식실 조리로봇 설치 전기공사</t>
    <phoneticPr fontId="1" type="noConversion"/>
  </si>
  <si>
    <t>다목적실 공간 조성 전기공사</t>
    <phoneticPr fontId="1" type="noConversion"/>
  </si>
  <si>
    <t>월</t>
    <phoneticPr fontId="1" type="noConversion"/>
  </si>
  <si>
    <t>서부</t>
    <phoneticPr fontId="1" type="noConversion"/>
  </si>
  <si>
    <t>북부</t>
    <phoneticPr fontId="1" type="noConversion"/>
  </si>
  <si>
    <t>공립</t>
    <phoneticPr fontId="1" type="noConversion"/>
  </si>
  <si>
    <t>공립</t>
    <phoneticPr fontId="1" type="noConversion"/>
  </si>
  <si>
    <t>서부</t>
    <phoneticPr fontId="1" type="noConversion"/>
  </si>
  <si>
    <t>건축</t>
    <phoneticPr fontId="1" type="noConversion"/>
  </si>
  <si>
    <t>체육관 옥상 방수 공사</t>
    <phoneticPr fontId="1" type="noConversion"/>
  </si>
  <si>
    <t>보도블럭 및 금산분교 방수공사</t>
    <phoneticPr fontId="1" type="noConversion"/>
  </si>
  <si>
    <t>화</t>
    <phoneticPr fontId="1" type="noConversion"/>
  </si>
  <si>
    <t>토목</t>
    <phoneticPr fontId="1" type="noConversion"/>
  </si>
  <si>
    <t>동부</t>
    <phoneticPr fontId="1" type="noConversion"/>
  </si>
  <si>
    <t>남부</t>
    <phoneticPr fontId="1" type="noConversion"/>
  </si>
  <si>
    <t>초등학교</t>
    <phoneticPr fontId="1" type="noConversion"/>
  </si>
  <si>
    <t>화</t>
    <phoneticPr fontId="1" type="noConversion"/>
  </si>
  <si>
    <t>완료</t>
    <phoneticPr fontId="1" type="noConversion"/>
  </si>
  <si>
    <t>건축</t>
    <phoneticPr fontId="1" type="noConversion"/>
  </si>
  <si>
    <t>교직원휴게실 조성공사</t>
    <phoneticPr fontId="1" type="noConversion"/>
  </si>
  <si>
    <t>수</t>
    <phoneticPr fontId="1" type="noConversion"/>
  </si>
  <si>
    <t>완료</t>
    <phoneticPr fontId="1" type="noConversion"/>
  </si>
  <si>
    <t>북부</t>
    <phoneticPr fontId="1" type="noConversion"/>
  </si>
  <si>
    <t>수</t>
    <phoneticPr fontId="1" type="noConversion"/>
  </si>
  <si>
    <t>목</t>
    <phoneticPr fontId="1" type="noConversion"/>
  </si>
  <si>
    <t>목</t>
    <phoneticPr fontId="1" type="noConversion"/>
  </si>
  <si>
    <t>금</t>
    <phoneticPr fontId="1" type="noConversion"/>
  </si>
  <si>
    <t>월</t>
    <phoneticPr fontId="1" type="noConversion"/>
  </si>
  <si>
    <t>완료</t>
    <phoneticPr fontId="1" type="noConversion"/>
  </si>
  <si>
    <t>건축</t>
    <phoneticPr fontId="1" type="noConversion"/>
  </si>
  <si>
    <t>급식실 옥상 방수 공사</t>
    <phoneticPr fontId="1" type="noConversion"/>
  </si>
  <si>
    <t>관리실 인테리어 공사</t>
    <phoneticPr fontId="1" type="noConversion"/>
  </si>
  <si>
    <t>음악실 인테리어 공사</t>
    <phoneticPr fontId="1" type="noConversion"/>
  </si>
  <si>
    <t>영어체험실 환경개선공사</t>
    <phoneticPr fontId="1" type="noConversion"/>
  </si>
  <si>
    <t>방수 및 난간 설치 공사</t>
    <phoneticPr fontId="1" type="noConversion"/>
  </si>
  <si>
    <t>신관 옥상 방수 공사</t>
    <phoneticPr fontId="1" type="noConversion"/>
  </si>
  <si>
    <t>학부모실 및 학생회실 인테리어 공사</t>
    <phoneticPr fontId="1" type="noConversion"/>
  </si>
  <si>
    <t>신관 옥상 방수 공사</t>
    <phoneticPr fontId="1" type="noConversion"/>
  </si>
  <si>
    <t>토목</t>
    <phoneticPr fontId="1" type="noConversion"/>
  </si>
  <si>
    <t>외부담장철거 및 옹벽보수공사</t>
    <phoneticPr fontId="1" type="noConversion"/>
  </si>
  <si>
    <t>목</t>
    <phoneticPr fontId="1" type="noConversion"/>
  </si>
  <si>
    <t>완료</t>
    <phoneticPr fontId="1" type="noConversion"/>
  </si>
  <si>
    <t>cctv신설 공사</t>
    <phoneticPr fontId="1" type="noConversion"/>
  </si>
  <si>
    <t>전기</t>
    <phoneticPr fontId="1" type="noConversion"/>
  </si>
  <si>
    <t>초등학교</t>
    <phoneticPr fontId="1" type="noConversion"/>
  </si>
  <si>
    <t>초등학교</t>
    <phoneticPr fontId="1" type="noConversion"/>
  </si>
  <si>
    <t>동부</t>
    <phoneticPr fontId="1" type="noConversion"/>
  </si>
  <si>
    <t>서부</t>
    <phoneticPr fontId="1" type="noConversion"/>
  </si>
  <si>
    <t>북부</t>
    <phoneticPr fontId="1" type="noConversion"/>
  </si>
  <si>
    <t>남부</t>
    <phoneticPr fontId="1" type="noConversion"/>
  </si>
  <si>
    <t>강화</t>
    <phoneticPr fontId="1" type="noConversion"/>
  </si>
  <si>
    <t>동부</t>
    <phoneticPr fontId="1" type="noConversion"/>
  </si>
  <si>
    <t>서부</t>
    <phoneticPr fontId="1" type="noConversion"/>
  </si>
  <si>
    <t>북부</t>
    <phoneticPr fontId="1" type="noConversion"/>
  </si>
  <si>
    <t>금</t>
    <phoneticPr fontId="1" type="noConversion"/>
  </si>
  <si>
    <t>금</t>
    <phoneticPr fontId="1" type="noConversion"/>
  </si>
  <si>
    <t>건축</t>
    <phoneticPr fontId="1" type="noConversion"/>
  </si>
  <si>
    <t>체육시설 등 개선공사</t>
    <phoneticPr fontId="1" type="noConversion"/>
  </si>
  <si>
    <t>월</t>
    <phoneticPr fontId="1" type="noConversion"/>
  </si>
  <si>
    <t>초등학교</t>
    <phoneticPr fontId="1" type="noConversion"/>
  </si>
  <si>
    <t>화</t>
    <phoneticPr fontId="1" type="noConversion"/>
  </si>
  <si>
    <t>남부</t>
    <phoneticPr fontId="1" type="noConversion"/>
  </si>
  <si>
    <t>전기</t>
    <phoneticPr fontId="1" type="noConversion"/>
  </si>
  <si>
    <t>체육시설 등 개선 전기공사</t>
    <phoneticPr fontId="1" type="noConversion"/>
  </si>
  <si>
    <t>월</t>
    <phoneticPr fontId="1" type="noConversion"/>
  </si>
  <si>
    <t>남부</t>
    <phoneticPr fontId="1" type="noConversion"/>
  </si>
  <si>
    <t>완료</t>
    <phoneticPr fontId="1" type="noConversion"/>
  </si>
  <si>
    <t>화</t>
    <phoneticPr fontId="1" type="noConversion"/>
  </si>
  <si>
    <t>완료</t>
    <phoneticPr fontId="1" type="noConversion"/>
  </si>
  <si>
    <t>화</t>
    <phoneticPr fontId="1" type="noConversion"/>
  </si>
  <si>
    <t>목</t>
    <phoneticPr fontId="1" type="noConversion"/>
  </si>
  <si>
    <t>완료</t>
    <phoneticPr fontId="1" type="noConversion"/>
  </si>
  <si>
    <t>건축</t>
    <phoneticPr fontId="1" type="noConversion"/>
  </si>
  <si>
    <t>교사동 외벽 방수 공사</t>
    <phoneticPr fontId="1" type="noConversion"/>
  </si>
  <si>
    <t>화</t>
    <phoneticPr fontId="1" type="noConversion"/>
  </si>
  <si>
    <t>완료</t>
    <phoneticPr fontId="1" type="noConversion"/>
  </si>
  <si>
    <t>인천예송유치원</t>
    <phoneticPr fontId="1" type="noConversion"/>
  </si>
  <si>
    <t>전기</t>
    <phoneticPr fontId="1" type="noConversion"/>
  </si>
  <si>
    <t>전기</t>
    <phoneticPr fontId="1" type="noConversion"/>
  </si>
  <si>
    <t>목</t>
    <phoneticPr fontId="1" type="noConversion"/>
  </si>
  <si>
    <t>미술실 환경개선 전기공사</t>
    <phoneticPr fontId="1" type="noConversion"/>
  </si>
  <si>
    <t>토목</t>
    <phoneticPr fontId="1" type="noConversion"/>
  </si>
  <si>
    <t>야외음수대설치 및 방송실 바닥 공사</t>
    <phoneticPr fontId="1" type="noConversion"/>
  </si>
  <si>
    <t>화</t>
    <phoneticPr fontId="1" type="noConversion"/>
  </si>
  <si>
    <t>북부</t>
    <phoneticPr fontId="1" type="noConversion"/>
  </si>
  <si>
    <t>남부</t>
    <phoneticPr fontId="1" type="noConversion"/>
  </si>
  <si>
    <t>동부</t>
    <phoneticPr fontId="1" type="noConversion"/>
  </si>
  <si>
    <t>공립</t>
    <phoneticPr fontId="1" type="noConversion"/>
  </si>
  <si>
    <t>태양광발전설비 인버터 교체공사</t>
    <phoneticPr fontId="1" type="noConversion"/>
  </si>
  <si>
    <t>건축</t>
    <phoneticPr fontId="1" type="noConversion"/>
  </si>
  <si>
    <t>컴퓨터실 환경개선공사</t>
    <phoneticPr fontId="1" type="noConversion"/>
  </si>
  <si>
    <t>급식실 및 2층 발코니 보수 공사</t>
    <phoneticPr fontId="1" type="noConversion"/>
  </si>
  <si>
    <t>목</t>
    <phoneticPr fontId="1" type="noConversion"/>
  </si>
  <si>
    <t>완료</t>
    <phoneticPr fontId="1" type="noConversion"/>
  </si>
  <si>
    <t>완료</t>
    <phoneticPr fontId="1" type="noConversion"/>
  </si>
  <si>
    <t>남부</t>
    <phoneticPr fontId="1" type="noConversion"/>
  </si>
  <si>
    <t>서부</t>
    <phoneticPr fontId="1" type="noConversion"/>
  </si>
  <si>
    <t>금</t>
    <phoneticPr fontId="1" type="noConversion"/>
  </si>
  <si>
    <t>수</t>
    <phoneticPr fontId="1" type="noConversion"/>
  </si>
  <si>
    <t>보도블럭 정비 공사</t>
    <phoneticPr fontId="1" type="noConversion"/>
  </si>
  <si>
    <t xml:space="preserve"> 실외놀이터 탄성바닥재 교체 공사</t>
    <phoneticPr fontId="1" type="noConversion"/>
  </si>
  <si>
    <t>월</t>
    <phoneticPr fontId="1" type="noConversion"/>
  </si>
  <si>
    <t>기계</t>
    <phoneticPr fontId="1" type="noConversion"/>
  </si>
  <si>
    <t>싱크대 설치공사</t>
    <phoneticPr fontId="1" type="noConversion"/>
  </si>
  <si>
    <t>서부</t>
    <phoneticPr fontId="1" type="noConversion"/>
  </si>
  <si>
    <t>월</t>
    <phoneticPr fontId="1" type="noConversion"/>
  </si>
  <si>
    <t>월</t>
    <phoneticPr fontId="1" type="noConversion"/>
  </si>
  <si>
    <t>화</t>
    <phoneticPr fontId="1" type="noConversion"/>
  </si>
  <si>
    <t>완료</t>
    <phoneticPr fontId="1" type="noConversion"/>
  </si>
  <si>
    <t>화</t>
    <phoneticPr fontId="1" type="noConversion"/>
  </si>
  <si>
    <t>화</t>
    <phoneticPr fontId="1" type="noConversion"/>
  </si>
  <si>
    <t>월</t>
    <phoneticPr fontId="1" type="noConversion"/>
  </si>
  <si>
    <t>수</t>
    <phoneticPr fontId="1" type="noConversion"/>
  </si>
  <si>
    <t>전기차 충전시설 이설 공사</t>
    <phoneticPr fontId="1" type="noConversion"/>
  </si>
  <si>
    <t>다목적실 공간 조성 소방공사</t>
    <phoneticPr fontId="1" type="noConversion"/>
  </si>
  <si>
    <t>컴퓨터실 환경개선 통신공사</t>
    <phoneticPr fontId="1" type="noConversion"/>
  </si>
  <si>
    <t>초등학교</t>
    <phoneticPr fontId="1" type="noConversion"/>
  </si>
  <si>
    <t>교사동 옥상 부분 방수 공사</t>
    <phoneticPr fontId="1" type="noConversion"/>
  </si>
  <si>
    <t>동아리실 조성공사</t>
    <phoneticPr fontId="1" type="noConversion"/>
  </si>
  <si>
    <t>북부</t>
    <phoneticPr fontId="1" type="noConversion"/>
  </si>
  <si>
    <t>북부</t>
    <phoneticPr fontId="1" type="noConversion"/>
  </si>
  <si>
    <t>동부</t>
    <phoneticPr fontId="1" type="noConversion"/>
  </si>
  <si>
    <t>북부</t>
    <phoneticPr fontId="1" type="noConversion"/>
  </si>
  <si>
    <t>남부</t>
    <phoneticPr fontId="1" type="noConversion"/>
  </si>
  <si>
    <t>교사2동 옥상방수공사</t>
    <phoneticPr fontId="1" type="noConversion"/>
  </si>
  <si>
    <t>수</t>
    <phoneticPr fontId="1" type="noConversion"/>
  </si>
  <si>
    <t>본관옥상, 5층, 급식실 누수보수 및 부분도장 공사</t>
    <phoneticPr fontId="1" type="noConversion"/>
  </si>
  <si>
    <t>본관동 내부 도색공사</t>
    <phoneticPr fontId="1" type="noConversion"/>
  </si>
  <si>
    <t>강당 방수 공사</t>
    <phoneticPr fontId="1" type="noConversion"/>
  </si>
  <si>
    <t>수</t>
    <phoneticPr fontId="1" type="noConversion"/>
  </si>
  <si>
    <t>목</t>
    <phoneticPr fontId="1" type="noConversion"/>
  </si>
  <si>
    <t>기계</t>
    <phoneticPr fontId="1" type="noConversion"/>
  </si>
  <si>
    <t>학년연구실 및 늘봄지원실 싱크대설치 공사</t>
    <phoneticPr fontId="1" type="noConversion"/>
  </si>
  <si>
    <t>서부</t>
    <phoneticPr fontId="1" type="noConversion"/>
  </si>
  <si>
    <t>동부</t>
    <phoneticPr fontId="1" type="noConversion"/>
  </si>
  <si>
    <t>초등학교</t>
    <phoneticPr fontId="1" type="noConversion"/>
  </si>
  <si>
    <t>초등학교</t>
    <phoneticPr fontId="1" type="noConversion"/>
  </si>
  <si>
    <t>초등학교</t>
    <phoneticPr fontId="1" type="noConversion"/>
  </si>
  <si>
    <t>태권도실 인테리어 공사</t>
    <phoneticPr fontId="1" type="noConversion"/>
  </si>
  <si>
    <t>건축</t>
    <phoneticPr fontId="1" type="noConversion"/>
  </si>
  <si>
    <t>옥상 방수 및 외벽도장공사</t>
    <phoneticPr fontId="1" type="noConversion"/>
  </si>
  <si>
    <t>금</t>
    <phoneticPr fontId="1" type="noConversion"/>
  </si>
  <si>
    <t>건축</t>
    <phoneticPr fontId="1" type="noConversion"/>
  </si>
  <si>
    <t>초등학교</t>
    <phoneticPr fontId="1" type="noConversion"/>
  </si>
  <si>
    <t>위클래스 상담실 구축 공사</t>
    <phoneticPr fontId="1" type="noConversion"/>
  </si>
  <si>
    <t>완료</t>
    <phoneticPr fontId="1" type="noConversion"/>
  </si>
  <si>
    <t>동부</t>
    <phoneticPr fontId="1" type="noConversion"/>
  </si>
  <si>
    <t>북부</t>
    <phoneticPr fontId="1" type="noConversion"/>
  </si>
  <si>
    <t>남부</t>
    <phoneticPr fontId="1" type="noConversion"/>
  </si>
  <si>
    <t>서부</t>
    <phoneticPr fontId="1" type="noConversion"/>
  </si>
  <si>
    <t>목</t>
    <phoneticPr fontId="1" type="noConversion"/>
  </si>
  <si>
    <t>목</t>
    <phoneticPr fontId="1" type="noConversion"/>
  </si>
  <si>
    <t>옥상방수공사</t>
    <phoneticPr fontId="1" type="noConversion"/>
  </si>
  <si>
    <t>에코스마트팜 구축 공사</t>
    <phoneticPr fontId="1" type="noConversion"/>
  </si>
  <si>
    <t>월</t>
    <phoneticPr fontId="1" type="noConversion"/>
  </si>
  <si>
    <t>동부</t>
    <phoneticPr fontId="1" type="noConversion"/>
  </si>
  <si>
    <t>동부</t>
    <phoneticPr fontId="1" type="noConversion"/>
  </si>
  <si>
    <t>월</t>
    <phoneticPr fontId="1" type="noConversion"/>
  </si>
  <si>
    <t>화</t>
    <phoneticPr fontId="1" type="noConversion"/>
  </si>
  <si>
    <t>어학실 내부 환경 개선공사</t>
    <phoneticPr fontId="1" type="noConversion"/>
  </si>
  <si>
    <t>화</t>
    <phoneticPr fontId="1" type="noConversion"/>
  </si>
  <si>
    <t>초등학교</t>
    <phoneticPr fontId="1" type="noConversion"/>
  </si>
  <si>
    <t>전기</t>
    <phoneticPr fontId="1" type="noConversion"/>
  </si>
  <si>
    <t>전기차 충전시설 이설 전기공사</t>
    <phoneticPr fontId="1" type="noConversion"/>
  </si>
  <si>
    <t>화</t>
    <phoneticPr fontId="1" type="noConversion"/>
  </si>
  <si>
    <t>동부</t>
    <phoneticPr fontId="1" type="noConversion"/>
  </si>
  <si>
    <t>서부</t>
    <phoneticPr fontId="1" type="noConversion"/>
  </si>
  <si>
    <t>교사2호동 옥상 방수 공사</t>
    <phoneticPr fontId="1" type="noConversion"/>
  </si>
  <si>
    <t>미술실 인테리어공사</t>
    <phoneticPr fontId="1" type="noConversion"/>
  </si>
  <si>
    <t>급식실, 휠체어경사로, 2층 발코니 보수 공사</t>
    <phoneticPr fontId="1" type="noConversion"/>
  </si>
  <si>
    <t>급식실 옥상방수 및 외부 옹벽설치 공사</t>
    <phoneticPr fontId="1" type="noConversion"/>
  </si>
  <si>
    <t>외벽 인방공사</t>
    <phoneticPr fontId="1" type="noConversion"/>
  </si>
  <si>
    <t>학부모자치실 공사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</si>
  <si>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</si>
  <si>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</si>
  <si>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</si>
  <si>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완료</t>
    <phoneticPr fontId="1" type="noConversion"/>
  </si>
  <si>
    <t>완료</t>
    <phoneticPr fontId="1" type="noConversion"/>
  </si>
  <si>
    <t>완료</t>
    <phoneticPr fontId="1" type="noConversion"/>
  </si>
  <si>
    <t>토목</t>
    <phoneticPr fontId="1" type="noConversion"/>
  </si>
  <si>
    <t>정문 문주 및 슬라이딩 교문 설치 공사</t>
    <phoneticPr fontId="1" type="noConversion"/>
  </si>
  <si>
    <t>꿈누리놀이뜰 조성 공사</t>
    <phoneticPr fontId="1" type="noConversion"/>
  </si>
  <si>
    <t>완료</t>
    <phoneticPr fontId="1" type="noConversion"/>
  </si>
  <si>
    <t>월</t>
    <phoneticPr fontId="1" type="noConversion"/>
  </si>
  <si>
    <t>기계</t>
    <phoneticPr fontId="1" type="noConversion"/>
  </si>
  <si>
    <t>급식실 온수보일러 교체 기계설비공사</t>
    <phoneticPr fontId="1" type="noConversion"/>
  </si>
  <si>
    <t>싱크대 및 급배수시설 공사</t>
    <phoneticPr fontId="1" type="noConversion"/>
  </si>
  <si>
    <t>남부</t>
    <phoneticPr fontId="1" type="noConversion"/>
  </si>
  <si>
    <t>서부</t>
    <phoneticPr fontId="1" type="noConversion"/>
  </si>
  <si>
    <t>동부</t>
    <phoneticPr fontId="1" type="noConversion"/>
  </si>
  <si>
    <t>서부</t>
    <phoneticPr fontId="1" type="noConversion"/>
  </si>
  <si>
    <t>북부</t>
    <phoneticPr fontId="1" type="noConversion"/>
  </si>
  <si>
    <t>초등학교</t>
    <phoneticPr fontId="1" type="noConversion"/>
  </si>
  <si>
    <t>월</t>
    <phoneticPr fontId="1" type="noConversion"/>
  </si>
  <si>
    <t>수</t>
    <phoneticPr fontId="1" type="noConversion"/>
  </si>
  <si>
    <t>목</t>
    <phoneticPr fontId="1" type="noConversion"/>
  </si>
  <si>
    <t>월</t>
    <phoneticPr fontId="1" type="noConversion"/>
  </si>
  <si>
    <t>컴퓨터실 환경 구축 공사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</si>
  <si>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</si>
  <si>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</si>
  <si>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</si>
  <si>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전기</t>
    <phoneticPr fontId="1" type="noConversion"/>
  </si>
  <si>
    <t>전기차 충전시설 이설 설치 전기공사</t>
    <phoneticPr fontId="1" type="noConversion"/>
  </si>
  <si>
    <t>북부</t>
    <phoneticPr fontId="1" type="noConversion"/>
  </si>
  <si>
    <t>남부</t>
    <phoneticPr fontId="1" type="noConversion"/>
  </si>
  <si>
    <t>AI실 환경개선공사</t>
    <phoneticPr fontId="1" type="noConversion"/>
  </si>
  <si>
    <t>금</t>
    <phoneticPr fontId="1" type="noConversion"/>
  </si>
  <si>
    <t>금</t>
    <phoneticPr fontId="1" type="noConversion"/>
  </si>
  <si>
    <t>완료</t>
    <phoneticPr fontId="1" type="noConversion"/>
  </si>
  <si>
    <t>월</t>
    <phoneticPr fontId="1" type="noConversion"/>
  </si>
  <si>
    <t>건축</t>
    <phoneticPr fontId="1" type="noConversion"/>
  </si>
  <si>
    <t>외벽 인방공사</t>
    <phoneticPr fontId="1" type="noConversion"/>
  </si>
  <si>
    <t>화</t>
    <phoneticPr fontId="1" type="noConversion"/>
  </si>
  <si>
    <t>완료</t>
    <phoneticPr fontId="1" type="noConversion"/>
  </si>
  <si>
    <t>초등학교</t>
    <phoneticPr fontId="1" type="noConversion"/>
  </si>
  <si>
    <t>토목</t>
    <phoneticPr fontId="1" type="noConversion"/>
  </si>
  <si>
    <t>금</t>
    <phoneticPr fontId="1" type="noConversion"/>
  </si>
  <si>
    <t>수</t>
    <phoneticPr fontId="1" type="noConversion"/>
  </si>
  <si>
    <t>맨발걷기 바닥길 조성 공사</t>
    <phoneticPr fontId="1" type="noConversion"/>
  </si>
  <si>
    <t>목</t>
    <phoneticPr fontId="1" type="noConversion"/>
  </si>
  <si>
    <t>점멸유도등 설치 공사</t>
    <phoneticPr fontId="1" type="noConversion"/>
  </si>
  <si>
    <t>전기차 충전시설 설치 전기공사</t>
    <phoneticPr fontId="1" type="noConversion"/>
  </si>
  <si>
    <t>전기</t>
    <phoneticPr fontId="1" type="noConversion"/>
  </si>
  <si>
    <t>전기</t>
    <phoneticPr fontId="1" type="noConversion"/>
  </si>
  <si>
    <t>인조잔디 교체공사</t>
    <phoneticPr fontId="1" type="noConversion"/>
  </si>
  <si>
    <t>전기차 충전시설 이설 전기공사</t>
    <phoneticPr fontId="1" type="noConversion"/>
  </si>
  <si>
    <t>AI융합 컴퓨터실 구축 전기공사</t>
    <phoneticPr fontId="1" type="noConversion"/>
  </si>
  <si>
    <t>장애인편의시설 경보 설비 설치 공사</t>
    <phoneticPr fontId="1" type="noConversion"/>
  </si>
  <si>
    <t>전기차 충전시설 이설 공사</t>
    <phoneticPr fontId="1" type="noConversion"/>
  </si>
  <si>
    <t>남부</t>
    <phoneticPr fontId="1" type="noConversion"/>
  </si>
  <si>
    <t>서부</t>
    <phoneticPr fontId="1" type="noConversion"/>
  </si>
  <si>
    <t>강화</t>
    <phoneticPr fontId="1" type="noConversion"/>
  </si>
  <si>
    <t>동부</t>
    <phoneticPr fontId="1" type="noConversion"/>
  </si>
  <si>
    <t>공립</t>
    <phoneticPr fontId="1" type="noConversion"/>
  </si>
  <si>
    <t>공립</t>
    <phoneticPr fontId="1" type="noConversion"/>
  </si>
  <si>
    <t>북부</t>
    <phoneticPr fontId="1" type="noConversion"/>
  </si>
  <si>
    <t>남부</t>
    <phoneticPr fontId="1" type="noConversion"/>
  </si>
  <si>
    <t>남부</t>
    <phoneticPr fontId="1" type="noConversion"/>
  </si>
  <si>
    <t>동부</t>
    <phoneticPr fontId="1" type="noConversion"/>
  </si>
  <si>
    <t>학부모커뮤니티실 환경개선공사</t>
    <phoneticPr fontId="1" type="noConversion"/>
  </si>
  <si>
    <t>월</t>
    <phoneticPr fontId="1" type="noConversion"/>
  </si>
  <si>
    <t>완료</t>
    <phoneticPr fontId="1" type="noConversion"/>
  </si>
  <si>
    <t>목</t>
    <phoneticPr fontId="1" type="noConversion"/>
  </si>
  <si>
    <t>목</t>
    <phoneticPr fontId="1" type="noConversion"/>
  </si>
  <si>
    <t>목</t>
    <phoneticPr fontId="1" type="noConversion"/>
  </si>
  <si>
    <t>금</t>
    <phoneticPr fontId="1" type="noConversion"/>
  </si>
  <si>
    <t>토목</t>
    <phoneticPr fontId="1" type="noConversion"/>
  </si>
  <si>
    <t>도서관 앞 바닥 공사</t>
    <phoneticPr fontId="1" type="noConversion"/>
  </si>
  <si>
    <t>수</t>
    <phoneticPr fontId="1" type="noConversion"/>
  </si>
  <si>
    <t>인천청선학교</t>
    <phoneticPr fontId="1" type="noConversion"/>
  </si>
  <si>
    <t>기계</t>
    <phoneticPr fontId="1" type="noConversion"/>
  </si>
  <si>
    <t>전기</t>
    <phoneticPr fontId="1" type="noConversion"/>
  </si>
  <si>
    <t>전기</t>
    <phoneticPr fontId="1" type="noConversion"/>
  </si>
  <si>
    <t>다목적실 공간조성 통신 공사</t>
    <phoneticPr fontId="1" type="noConversion"/>
  </si>
  <si>
    <t>실과실 환경개선 전기공사</t>
    <phoneticPr fontId="1" type="noConversion"/>
  </si>
  <si>
    <t>보일러 및 연도 교체 공사</t>
    <phoneticPr fontId="1" type="noConversion"/>
  </si>
  <si>
    <t>동부</t>
    <phoneticPr fontId="1" type="noConversion"/>
  </si>
  <si>
    <t>특수학교</t>
    <phoneticPr fontId="1" type="noConversion"/>
  </si>
  <si>
    <t>방수공사</t>
    <phoneticPr fontId="1" type="noConversion"/>
  </si>
  <si>
    <t>실과실 환경개선공사</t>
    <phoneticPr fontId="1" type="noConversion"/>
  </si>
  <si>
    <t>초등학교</t>
    <phoneticPr fontId="1" type="noConversion"/>
  </si>
  <si>
    <t>북부</t>
    <phoneticPr fontId="1" type="noConversion"/>
  </si>
  <si>
    <t>북부</t>
    <phoneticPr fontId="1" type="noConversion"/>
  </si>
  <si>
    <t>남부</t>
    <phoneticPr fontId="1" type="noConversion"/>
  </si>
  <si>
    <t>북부</t>
    <phoneticPr fontId="1" type="noConversion"/>
  </si>
  <si>
    <t>완료</t>
    <phoneticPr fontId="1" type="noConversion"/>
  </si>
  <si>
    <t>목</t>
    <phoneticPr fontId="1" type="noConversion"/>
  </si>
  <si>
    <t>수</t>
    <phoneticPr fontId="1" type="noConversion"/>
  </si>
  <si>
    <t>수</t>
    <phoneticPr fontId="1" type="noConversion"/>
  </si>
  <si>
    <t>전기차 충전시설 이설 공사</t>
    <phoneticPr fontId="1" type="noConversion"/>
  </si>
  <si>
    <t>목</t>
    <phoneticPr fontId="1" type="noConversion"/>
  </si>
  <si>
    <t>동부</t>
    <phoneticPr fontId="1" type="noConversion"/>
  </si>
  <si>
    <t>남부</t>
    <phoneticPr fontId="1" type="noConversion"/>
  </si>
  <si>
    <t>완료</t>
    <phoneticPr fontId="1" type="noConversion"/>
  </si>
  <si>
    <t>금</t>
    <phoneticPr fontId="1" type="noConversion"/>
  </si>
  <si>
    <t>금</t>
    <phoneticPr fontId="1" type="noConversion"/>
  </si>
  <si>
    <t>월</t>
    <phoneticPr fontId="1" type="noConversion"/>
  </si>
  <si>
    <t>초등학교</t>
    <phoneticPr fontId="1" type="noConversion"/>
  </si>
  <si>
    <t>마니산유치원</t>
    <phoneticPr fontId="1" type="noConversion"/>
  </si>
  <si>
    <t>야외골프장 자동개폐장치 공사</t>
    <phoneticPr fontId="1" type="noConversion"/>
  </si>
  <si>
    <t>바닥난방공사</t>
    <phoneticPr fontId="1" type="noConversion"/>
  </si>
  <si>
    <t>중앙현관 환경개선 공사</t>
    <phoneticPr fontId="1" type="noConversion"/>
  </si>
  <si>
    <t>LED전광판 설치 공사</t>
    <phoneticPr fontId="1" type="noConversion"/>
  </si>
  <si>
    <t>월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</si>
  <si>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</si>
  <si>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</si>
  <si>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</si>
  <si>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완료</t>
    <phoneticPr fontId="1" type="noConversion"/>
  </si>
  <si>
    <t>유치원</t>
    <phoneticPr fontId="1" type="noConversion"/>
  </si>
  <si>
    <t>수</t>
    <phoneticPr fontId="1" type="noConversion"/>
  </si>
  <si>
    <t>완료</t>
    <phoneticPr fontId="1" type="noConversion"/>
  </si>
  <si>
    <t>수</t>
    <phoneticPr fontId="1" type="noConversion"/>
  </si>
  <si>
    <t>전기</t>
    <phoneticPr fontId="1" type="noConversion"/>
  </si>
  <si>
    <t>전기</t>
    <phoneticPr fontId="1" type="noConversion"/>
  </si>
  <si>
    <t>목</t>
    <phoneticPr fontId="1" type="noConversion"/>
  </si>
  <si>
    <t>공립</t>
    <phoneticPr fontId="1" type="noConversion"/>
  </si>
  <si>
    <t>공립</t>
    <phoneticPr fontId="1" type="noConversion"/>
  </si>
  <si>
    <t>강화</t>
    <phoneticPr fontId="1" type="noConversion"/>
  </si>
  <si>
    <t>강화</t>
    <phoneticPr fontId="1" type="noConversion"/>
  </si>
  <si>
    <t>서부</t>
    <phoneticPr fontId="1" type="noConversion"/>
  </si>
  <si>
    <t>남부</t>
    <phoneticPr fontId="1" type="noConversion"/>
  </si>
  <si>
    <t>북부</t>
    <phoneticPr fontId="1" type="noConversion"/>
  </si>
  <si>
    <t>수</t>
    <phoneticPr fontId="1" type="noConversion"/>
  </si>
  <si>
    <t>수</t>
    <phoneticPr fontId="1" type="noConversion"/>
  </si>
  <si>
    <t>완료</t>
    <phoneticPr fontId="1" type="noConversion"/>
  </si>
  <si>
    <t>금</t>
    <phoneticPr fontId="1" type="noConversion"/>
  </si>
  <si>
    <t>북부</t>
    <phoneticPr fontId="1" type="noConversion"/>
  </si>
  <si>
    <t>목</t>
    <phoneticPr fontId="1" type="noConversion"/>
  </si>
  <si>
    <t>금</t>
    <phoneticPr fontId="1" type="noConversion"/>
  </si>
  <si>
    <t>완료</t>
    <phoneticPr fontId="1" type="noConversion"/>
  </si>
  <si>
    <t>에코스파트팜 구축 공사</t>
    <phoneticPr fontId="1" type="noConversion"/>
  </si>
  <si>
    <t>본관 전후면 인방 컬러강판 설치공사</t>
    <phoneticPr fontId="1" type="noConversion"/>
  </si>
  <si>
    <t>실내건축공사</t>
    <phoneticPr fontId="1" type="noConversion"/>
  </si>
  <si>
    <t>교실 및 복도 도색 공사</t>
    <phoneticPr fontId="1" type="noConversion"/>
  </si>
  <si>
    <t>월</t>
    <phoneticPr fontId="1" type="noConversion"/>
  </si>
  <si>
    <t>월</t>
    <phoneticPr fontId="1" type="noConversion"/>
  </si>
  <si>
    <t>완료</t>
    <phoneticPr fontId="1" type="noConversion"/>
  </si>
  <si>
    <t>남부</t>
    <phoneticPr fontId="1" type="noConversion"/>
  </si>
  <si>
    <t>동부</t>
    <phoneticPr fontId="1" type="noConversion"/>
  </si>
  <si>
    <t>강화</t>
    <phoneticPr fontId="1" type="noConversion"/>
  </si>
  <si>
    <t>유치원</t>
    <phoneticPr fontId="1" type="noConversion"/>
  </si>
  <si>
    <t>금</t>
    <phoneticPr fontId="1" type="noConversion"/>
  </si>
  <si>
    <t>완료</t>
    <phoneticPr fontId="1" type="noConversion"/>
  </si>
  <si>
    <t>본관 계단 러버타일 교체공사</t>
    <phoneticPr fontId="1" type="noConversion"/>
  </si>
  <si>
    <t>여직원휴게실 환경개선공사</t>
    <phoneticPr fontId="1" type="noConversion"/>
  </si>
  <si>
    <t>화</t>
    <phoneticPr fontId="1" type="noConversion"/>
  </si>
  <si>
    <t>완료</t>
    <phoneticPr fontId="1" type="noConversion"/>
  </si>
  <si>
    <t>화</t>
    <phoneticPr fontId="1" type="noConversion"/>
  </si>
  <si>
    <t>남부</t>
    <phoneticPr fontId="1" type="noConversion"/>
  </si>
  <si>
    <t>사립</t>
    <phoneticPr fontId="1" type="noConversion"/>
  </si>
  <si>
    <t>서부</t>
    <phoneticPr fontId="1" type="noConversion"/>
  </si>
  <si>
    <t>공립</t>
    <phoneticPr fontId="1" type="noConversion"/>
  </si>
  <si>
    <t>야외골프장 천막설치 공사</t>
    <phoneticPr fontId="1" type="noConversion"/>
  </si>
  <si>
    <t>수</t>
    <phoneticPr fontId="1" type="noConversion"/>
  </si>
  <si>
    <t>유치원 바닥재 교체공사</t>
    <phoneticPr fontId="1" type="noConversion"/>
  </si>
  <si>
    <t>목</t>
    <phoneticPr fontId="1" type="noConversion"/>
  </si>
  <si>
    <t>초등학교</t>
    <phoneticPr fontId="1" type="noConversion"/>
  </si>
  <si>
    <t>토목</t>
    <phoneticPr fontId="1" type="noConversion"/>
  </si>
  <si>
    <t>각층 대기전력공사</t>
    <phoneticPr fontId="1" type="noConversion"/>
  </si>
  <si>
    <t>전기</t>
    <phoneticPr fontId="1" type="noConversion"/>
  </si>
  <si>
    <t>남부</t>
    <phoneticPr fontId="1" type="noConversion"/>
  </si>
  <si>
    <t>서부</t>
    <phoneticPr fontId="1" type="noConversion"/>
  </si>
  <si>
    <t>강화</t>
    <phoneticPr fontId="1" type="noConversion"/>
  </si>
  <si>
    <t>AI융합 중심학교 컴퓨터실 구축 공사</t>
    <phoneticPr fontId="1" type="noConversion"/>
  </si>
  <si>
    <t>중앙현관 환경개선공사</t>
    <phoneticPr fontId="1" type="noConversion"/>
  </si>
  <si>
    <t>초등학교</t>
    <phoneticPr fontId="1" type="noConversion"/>
  </si>
  <si>
    <t>서부</t>
    <phoneticPr fontId="1" type="noConversion"/>
  </si>
  <si>
    <t>공립</t>
    <phoneticPr fontId="1" type="noConversion"/>
  </si>
  <si>
    <t>목</t>
    <phoneticPr fontId="1" type="noConversion"/>
  </si>
  <si>
    <t>건축</t>
    <phoneticPr fontId="1" type="noConversion"/>
  </si>
  <si>
    <t>건축</t>
    <phoneticPr fontId="1" type="noConversion"/>
  </si>
  <si>
    <t>초등학교</t>
    <phoneticPr fontId="1" type="noConversion"/>
  </si>
  <si>
    <t>도담터 환경개선공사</t>
    <phoneticPr fontId="1" type="noConversion"/>
  </si>
  <si>
    <t>야외 무대 환경개선공사</t>
    <phoneticPr fontId="1" type="noConversion"/>
  </si>
  <si>
    <t>완료</t>
    <phoneticPr fontId="1" type="noConversion"/>
  </si>
  <si>
    <t>목</t>
    <phoneticPr fontId="1" type="noConversion"/>
  </si>
  <si>
    <t>전기</t>
    <phoneticPr fontId="1" type="noConversion"/>
  </si>
  <si>
    <t>동부</t>
    <phoneticPr fontId="1" type="noConversion"/>
  </si>
  <si>
    <t>북부</t>
    <phoneticPr fontId="1" type="noConversion"/>
  </si>
  <si>
    <t>금</t>
    <phoneticPr fontId="1" type="noConversion"/>
  </si>
  <si>
    <t>건축</t>
    <phoneticPr fontId="1" type="noConversion"/>
  </si>
  <si>
    <t>옥상방수공사</t>
    <phoneticPr fontId="1" type="noConversion"/>
  </si>
  <si>
    <t>완료</t>
    <phoneticPr fontId="1" type="noConversion"/>
  </si>
  <si>
    <t>시설물 보수 공사(옥상 물탱크 수리 외)</t>
    <phoneticPr fontId="1" type="noConversion"/>
  </si>
  <si>
    <t>월</t>
    <phoneticPr fontId="1" type="noConversion"/>
  </si>
  <si>
    <t>사립</t>
    <phoneticPr fontId="1" type="noConversion"/>
  </si>
  <si>
    <t>동부</t>
    <phoneticPr fontId="1" type="noConversion"/>
  </si>
  <si>
    <t>공립</t>
    <phoneticPr fontId="1" type="noConversion"/>
  </si>
  <si>
    <t>남부</t>
    <phoneticPr fontId="1" type="noConversion"/>
  </si>
  <si>
    <t>월</t>
    <phoneticPr fontId="1" type="noConversion"/>
  </si>
  <si>
    <t>용접실 구축 공사</t>
    <phoneticPr fontId="1" type="noConversion"/>
  </si>
  <si>
    <t>옥상 방수 공사</t>
    <phoneticPr fontId="1" type="noConversion"/>
  </si>
  <si>
    <t>월</t>
    <phoneticPr fontId="1" type="noConversion"/>
  </si>
  <si>
    <t>운동장 스탠드 도장 공사</t>
    <phoneticPr fontId="1" type="noConversion"/>
  </si>
  <si>
    <t>태권도실 환경개선 전기공사</t>
    <phoneticPr fontId="1" type="noConversion"/>
  </si>
  <si>
    <t>전기차 옥외 이전 공사</t>
    <phoneticPr fontId="1" type="noConversion"/>
  </si>
  <si>
    <t>동부</t>
    <phoneticPr fontId="1" type="noConversion"/>
  </si>
  <si>
    <t>남부</t>
    <phoneticPr fontId="1" type="noConversion"/>
  </si>
  <si>
    <t>북부</t>
    <phoneticPr fontId="1" type="noConversion"/>
  </si>
  <si>
    <t>서부</t>
    <phoneticPr fontId="1" type="noConversion"/>
  </si>
  <si>
    <t>인방공사</t>
    <phoneticPr fontId="1" type="noConversion"/>
  </si>
  <si>
    <t>화</t>
    <phoneticPr fontId="1" type="noConversion"/>
  </si>
  <si>
    <t>완료</t>
    <phoneticPr fontId="1" type="noConversion"/>
  </si>
  <si>
    <t>동부</t>
    <phoneticPr fontId="1" type="noConversion"/>
  </si>
  <si>
    <t>전기</t>
    <phoneticPr fontId="1" type="noConversion"/>
  </si>
  <si>
    <t>용접실 구축 전기 공사</t>
    <phoneticPr fontId="1" type="noConversion"/>
  </si>
  <si>
    <t>수</t>
    <phoneticPr fontId="1" type="noConversion"/>
  </si>
  <si>
    <t>화</t>
    <phoneticPr fontId="1" type="noConversion"/>
  </si>
  <si>
    <t>목</t>
    <phoneticPr fontId="1" type="noConversion"/>
  </si>
  <si>
    <t>완료</t>
    <phoneticPr fontId="1" type="noConversion"/>
  </si>
  <si>
    <t>수</t>
    <phoneticPr fontId="1" type="noConversion"/>
  </si>
  <si>
    <t>전기</t>
    <phoneticPr fontId="1" type="noConversion"/>
  </si>
  <si>
    <t>공립</t>
    <phoneticPr fontId="1" type="noConversion"/>
  </si>
  <si>
    <t>강당 환경개선공사</t>
    <phoneticPr fontId="1" type="noConversion"/>
  </si>
  <si>
    <t>수</t>
    <phoneticPr fontId="1" type="noConversion"/>
  </si>
  <si>
    <t>북부</t>
    <phoneticPr fontId="1" type="noConversion"/>
  </si>
  <si>
    <t>특수학급 환경개선공사</t>
    <phoneticPr fontId="1" type="noConversion"/>
  </si>
  <si>
    <t>남부</t>
    <phoneticPr fontId="1" type="noConversion"/>
  </si>
  <si>
    <t>금</t>
    <phoneticPr fontId="1" type="noConversion"/>
  </si>
  <si>
    <t>공립</t>
    <phoneticPr fontId="1" type="noConversion"/>
  </si>
  <si>
    <t>금</t>
    <phoneticPr fontId="1" type="noConversion"/>
  </si>
  <si>
    <t>월</t>
    <phoneticPr fontId="1" type="noConversion"/>
  </si>
  <si>
    <t>완료</t>
    <phoneticPr fontId="1" type="noConversion"/>
  </si>
  <si>
    <t>건축</t>
    <phoneticPr fontId="1" type="noConversion"/>
  </si>
  <si>
    <t>특수학급 및 위클래스 실내건축공사</t>
    <phoneticPr fontId="1" type="noConversion"/>
  </si>
  <si>
    <t>월</t>
    <phoneticPr fontId="1" type="noConversion"/>
  </si>
  <si>
    <t>토목</t>
    <phoneticPr fontId="1" type="noConversion"/>
  </si>
  <si>
    <t>레인가든 조성공사</t>
    <phoneticPr fontId="1" type="noConversion"/>
  </si>
  <si>
    <t>전기</t>
    <phoneticPr fontId="1" type="noConversion"/>
  </si>
  <si>
    <t>전기</t>
    <phoneticPr fontId="1" type="noConversion"/>
  </si>
  <si>
    <t>음성점멸유도등 설치 공사</t>
    <phoneticPr fontId="1" type="noConversion"/>
  </si>
  <si>
    <t>초등학교</t>
    <phoneticPr fontId="1" type="noConversion"/>
  </si>
  <si>
    <t>동부</t>
    <phoneticPr fontId="1" type="noConversion"/>
  </si>
  <si>
    <t>남부</t>
    <phoneticPr fontId="1" type="noConversion"/>
  </si>
  <si>
    <t>동부</t>
    <phoneticPr fontId="1" type="noConversion"/>
  </si>
  <si>
    <t>동부</t>
    <phoneticPr fontId="1" type="noConversion"/>
  </si>
  <si>
    <t>선풍기 제어 시스템 설치 공사</t>
    <phoneticPr fontId="1" type="noConversion"/>
  </si>
  <si>
    <t>월</t>
    <phoneticPr fontId="1" type="noConversion"/>
  </si>
  <si>
    <t>완료</t>
    <phoneticPr fontId="1" type="noConversion"/>
  </si>
  <si>
    <t>토목</t>
    <phoneticPr fontId="1" type="noConversion"/>
  </si>
  <si>
    <t>급식소 오수관로 공사</t>
    <phoneticPr fontId="1" type="noConversion"/>
  </si>
  <si>
    <t>교문확장(통학로조성) 공사</t>
    <phoneticPr fontId="1" type="noConversion"/>
  </si>
  <si>
    <t>수</t>
    <phoneticPr fontId="1" type="noConversion"/>
  </si>
  <si>
    <t>목</t>
    <phoneticPr fontId="1" type="noConversion"/>
  </si>
  <si>
    <t>초등학교</t>
    <phoneticPr fontId="1" type="noConversion"/>
  </si>
  <si>
    <t>전기</t>
    <phoneticPr fontId="1" type="noConversion"/>
  </si>
  <si>
    <t>특수학급 전기공사</t>
    <phoneticPr fontId="1" type="noConversion"/>
  </si>
  <si>
    <t>수</t>
    <phoneticPr fontId="1" type="noConversion"/>
  </si>
  <si>
    <t>완료</t>
    <phoneticPr fontId="1" type="noConversion"/>
  </si>
  <si>
    <t>남부</t>
    <phoneticPr fontId="1" type="noConversion"/>
  </si>
  <si>
    <t>공립</t>
    <phoneticPr fontId="1" type="noConversion"/>
  </si>
  <si>
    <t>동부</t>
    <phoneticPr fontId="1" type="noConversion"/>
  </si>
  <si>
    <t>북부</t>
    <phoneticPr fontId="1" type="noConversion"/>
  </si>
  <si>
    <t>월</t>
    <phoneticPr fontId="1" type="noConversion"/>
  </si>
  <si>
    <t>완료</t>
    <phoneticPr fontId="1" type="noConversion"/>
  </si>
  <si>
    <t>완료</t>
    <phoneticPr fontId="1" type="noConversion"/>
  </si>
  <si>
    <t>화</t>
    <phoneticPr fontId="1" type="noConversion"/>
  </si>
  <si>
    <t>유치원 현관 환경개선공사</t>
    <phoneticPr fontId="1" type="noConversion"/>
  </si>
  <si>
    <t>상담실 환경개선공사</t>
    <phoneticPr fontId="1" type="noConversion"/>
  </si>
  <si>
    <t>스마트팜 구축에 따른 인테리어 공사</t>
    <phoneticPr fontId="1" type="noConversion"/>
  </si>
  <si>
    <t>월</t>
    <phoneticPr fontId="1" type="noConversion"/>
  </si>
  <si>
    <t>수</t>
    <phoneticPr fontId="1" type="noConversion"/>
  </si>
  <si>
    <t>목</t>
    <phoneticPr fontId="1" type="noConversion"/>
  </si>
  <si>
    <t>완료</t>
    <phoneticPr fontId="1" type="noConversion"/>
  </si>
  <si>
    <t>야외골프연습장 조성공사</t>
    <phoneticPr fontId="1" type="noConversion"/>
  </si>
  <si>
    <t>보차도 분리공사</t>
    <phoneticPr fontId="1" type="noConversion"/>
  </si>
  <si>
    <t>화</t>
    <phoneticPr fontId="1" type="noConversion"/>
  </si>
  <si>
    <t>기계</t>
    <phoneticPr fontId="1" type="noConversion"/>
  </si>
  <si>
    <t>소방펌프 교체공사</t>
    <phoneticPr fontId="1" type="noConversion"/>
  </si>
  <si>
    <t>전기</t>
    <phoneticPr fontId="1" type="noConversion"/>
  </si>
  <si>
    <t>전기</t>
    <phoneticPr fontId="1" type="noConversion"/>
  </si>
  <si>
    <t>전기차 충전시설 공사</t>
    <phoneticPr fontId="1" type="noConversion"/>
  </si>
  <si>
    <t>미용예술과 환경개선 전기공사</t>
    <phoneticPr fontId="1" type="noConversion"/>
  </si>
  <si>
    <t>월</t>
    <phoneticPr fontId="1" type="noConversion"/>
  </si>
  <si>
    <t>동부</t>
    <phoneticPr fontId="1" type="noConversion"/>
  </si>
  <si>
    <t>강화</t>
    <phoneticPr fontId="1" type="noConversion"/>
  </si>
  <si>
    <t>동부</t>
    <phoneticPr fontId="1" type="noConversion"/>
  </si>
  <si>
    <t>서부</t>
    <phoneticPr fontId="1" type="noConversion"/>
  </si>
  <si>
    <t>동부</t>
    <phoneticPr fontId="1" type="noConversion"/>
  </si>
  <si>
    <t>동부</t>
    <phoneticPr fontId="1" type="noConversion"/>
  </si>
  <si>
    <t>목</t>
    <phoneticPr fontId="1" type="noConversion"/>
  </si>
  <si>
    <t>미래교실(도서관)전기공사</t>
    <phoneticPr fontId="1" type="noConversion"/>
  </si>
  <si>
    <t>미래교실(도서관)통신공사</t>
    <phoneticPr fontId="1" type="noConversion"/>
  </si>
  <si>
    <t>금</t>
    <phoneticPr fontId="1" type="noConversion"/>
  </si>
  <si>
    <t>인천인혜학교</t>
    <phoneticPr fontId="1" type="noConversion"/>
  </si>
  <si>
    <t>북측 주차장 진입로 확장공사</t>
    <phoneticPr fontId="1" type="noConversion"/>
  </si>
  <si>
    <t>급식실 입구 바닥 및  정화조 부분 보수 공사</t>
    <phoneticPr fontId="1" type="noConversion"/>
  </si>
  <si>
    <t>완료</t>
    <phoneticPr fontId="1" type="noConversion"/>
  </si>
  <si>
    <t>북부</t>
    <phoneticPr fontId="1" type="noConversion"/>
  </si>
  <si>
    <t>화</t>
    <phoneticPr fontId="1" type="noConversion"/>
  </si>
  <si>
    <t>AI융합실 구축공사</t>
    <phoneticPr fontId="1" type="noConversion"/>
  </si>
  <si>
    <t>조리 실습실 보수공사</t>
    <phoneticPr fontId="1" type="noConversion"/>
  </si>
  <si>
    <t>창고 지붕 보수 공사</t>
    <phoneticPr fontId="1" type="noConversion"/>
  </si>
  <si>
    <t>본관 옥상, 5층, 급식실 누수보수 및 부분도장 공사</t>
    <phoneticPr fontId="1" type="noConversion"/>
  </si>
  <si>
    <t>방송실 환경개선공사</t>
    <phoneticPr fontId="1" type="noConversion"/>
  </si>
  <si>
    <t>구령대(캐노피포함)보수 공사</t>
    <phoneticPr fontId="1" type="noConversion"/>
  </si>
  <si>
    <t>금</t>
    <phoneticPr fontId="1" type="noConversion"/>
  </si>
  <si>
    <t>월</t>
    <phoneticPr fontId="1" type="noConversion"/>
  </si>
  <si>
    <t>화</t>
    <phoneticPr fontId="1" type="noConversion"/>
  </si>
  <si>
    <t>월</t>
    <phoneticPr fontId="1" type="noConversion"/>
  </si>
  <si>
    <t>기계</t>
    <phoneticPr fontId="1" type="noConversion"/>
  </si>
  <si>
    <t>조리실습실 보수공사</t>
    <phoneticPr fontId="1" type="noConversion"/>
  </si>
  <si>
    <t>전기</t>
    <phoneticPr fontId="1" type="noConversion"/>
  </si>
  <si>
    <t>전기차 충전시설 이설 전기공사</t>
    <phoneticPr fontId="1" type="noConversion"/>
  </si>
  <si>
    <t>북부</t>
    <phoneticPr fontId="1" type="noConversion"/>
  </si>
  <si>
    <t>공립</t>
    <phoneticPr fontId="1" type="noConversion"/>
  </si>
  <si>
    <t>공립</t>
    <phoneticPr fontId="1" type="noConversion"/>
  </si>
  <si>
    <t>북부</t>
    <phoneticPr fontId="1" type="noConversion"/>
  </si>
  <si>
    <t>북부</t>
    <phoneticPr fontId="1" type="noConversion"/>
  </si>
  <si>
    <t>공립</t>
    <phoneticPr fontId="1" type="noConversion"/>
  </si>
  <si>
    <t>서부</t>
    <phoneticPr fontId="1" type="noConversion"/>
  </si>
  <si>
    <t>서부</t>
    <phoneticPr fontId="1" type="noConversion"/>
  </si>
  <si>
    <t>사립</t>
    <phoneticPr fontId="1" type="noConversion"/>
  </si>
  <si>
    <t>남부</t>
    <phoneticPr fontId="1" type="noConversion"/>
  </si>
  <si>
    <t>동부</t>
    <phoneticPr fontId="1" type="noConversion"/>
  </si>
  <si>
    <t>도서관 환경개선 공사</t>
    <phoneticPr fontId="1" type="noConversion"/>
  </si>
  <si>
    <t>실내환경개선 공사</t>
    <phoneticPr fontId="1" type="noConversion"/>
  </si>
  <si>
    <t>완료</t>
    <phoneticPr fontId="1" type="noConversion"/>
  </si>
  <si>
    <t>도서관 환경개선 전기공사</t>
    <phoneticPr fontId="1" type="noConversion"/>
  </si>
  <si>
    <t>전기차충전시설 이설설치공사</t>
    <phoneticPr fontId="1" type="noConversion"/>
  </si>
  <si>
    <t>수</t>
  </si>
  <si>
    <t>수</t>
    <phoneticPr fontId="1" type="noConversion"/>
  </si>
  <si>
    <t>유치원</t>
    <phoneticPr fontId="1" type="noConversion"/>
  </si>
  <si>
    <t>동부</t>
    <phoneticPr fontId="1" type="noConversion"/>
  </si>
  <si>
    <t>서부</t>
    <phoneticPr fontId="1" type="noConversion"/>
  </si>
  <si>
    <t>동부</t>
    <phoneticPr fontId="1" type="noConversion"/>
  </si>
  <si>
    <t>남부</t>
    <phoneticPr fontId="1" type="noConversion"/>
  </si>
  <si>
    <t>화</t>
    <phoneticPr fontId="1" type="noConversion"/>
  </si>
  <si>
    <t>지원방법</t>
    <phoneticPr fontId="1" type="noConversion"/>
  </si>
  <si>
    <t>내역검토</t>
    <phoneticPr fontId="1" type="noConversion"/>
  </si>
  <si>
    <t>현장지원</t>
    <phoneticPr fontId="1" type="noConversion"/>
  </si>
  <si>
    <t>서부</t>
    <phoneticPr fontId="1" type="noConversion"/>
  </si>
  <si>
    <t>공립</t>
    <phoneticPr fontId="1" type="noConversion"/>
  </si>
  <si>
    <t>인천검암유치원</t>
    <phoneticPr fontId="1" type="noConversion"/>
  </si>
  <si>
    <t>급식실 바닥 교체 공사</t>
    <phoneticPr fontId="1" type="noConversion"/>
  </si>
  <si>
    <t>월</t>
    <phoneticPr fontId="1" type="noConversion"/>
  </si>
  <si>
    <t>화</t>
    <phoneticPr fontId="1" type="noConversion"/>
  </si>
  <si>
    <t>완료</t>
    <phoneticPr fontId="1" type="noConversion"/>
  </si>
  <si>
    <t>내역검토</t>
    <phoneticPr fontId="1" type="noConversion"/>
  </si>
  <si>
    <t>방법</t>
    <phoneticPr fontId="1" type="noConversion"/>
  </si>
  <si>
    <t>내역검토</t>
    <phoneticPr fontId="1" type="noConversion"/>
  </si>
  <si>
    <t>현장지원</t>
    <phoneticPr fontId="1" type="noConversion"/>
  </si>
  <si>
    <t>공종</t>
    <phoneticPr fontId="1" type="noConversion"/>
  </si>
  <si>
    <t>현장지원</t>
    <phoneticPr fontId="1" type="noConversion"/>
  </si>
  <si>
    <t>수</t>
    <phoneticPr fontId="1" type="noConversion"/>
  </si>
  <si>
    <t>완료</t>
    <phoneticPr fontId="1" type="noConversion"/>
  </si>
  <si>
    <t>완료</t>
    <phoneticPr fontId="1" type="noConversion"/>
  </si>
  <si>
    <t>목</t>
    <phoneticPr fontId="1" type="noConversion"/>
  </si>
  <si>
    <t>목</t>
    <phoneticPr fontId="1" type="noConversion"/>
  </si>
  <si>
    <t>유치원</t>
    <phoneticPr fontId="1" type="noConversion"/>
  </si>
  <si>
    <t>건축</t>
    <phoneticPr fontId="1" type="noConversion"/>
  </si>
  <si>
    <t>개선공사</t>
    <phoneticPr fontId="1" type="noConversion"/>
  </si>
  <si>
    <t>수</t>
    <phoneticPr fontId="1" type="noConversion"/>
  </si>
  <si>
    <t>초등학교</t>
    <phoneticPr fontId="1" type="noConversion"/>
  </si>
  <si>
    <t>완료</t>
    <phoneticPr fontId="1" type="noConversion"/>
  </si>
  <si>
    <t>건축</t>
    <phoneticPr fontId="1" type="noConversion"/>
  </si>
  <si>
    <t>특수학급 및 학부모실 인테리어 공사</t>
    <phoneticPr fontId="1" type="noConversion"/>
  </si>
  <si>
    <t>목</t>
    <phoneticPr fontId="1" type="noConversion"/>
  </si>
  <si>
    <t>완료</t>
    <phoneticPr fontId="1" type="noConversion"/>
  </si>
  <si>
    <t>급식실, 휠체어경사로, 2층 발코니 보수 공사</t>
    <phoneticPr fontId="1" type="noConversion"/>
  </si>
  <si>
    <t>목</t>
    <phoneticPr fontId="1" type="noConversion"/>
  </si>
  <si>
    <t>완료</t>
    <phoneticPr fontId="1" type="noConversion"/>
  </si>
  <si>
    <t>특수반, 교무실 환경개선 공사</t>
    <phoneticPr fontId="1" type="noConversion"/>
  </si>
  <si>
    <t>미래교실(도서관) 공사</t>
    <phoneticPr fontId="1" type="noConversion"/>
  </si>
  <si>
    <t>금</t>
    <phoneticPr fontId="1" type="noConversion"/>
  </si>
  <si>
    <t>건축</t>
    <phoneticPr fontId="1" type="noConversion"/>
  </si>
  <si>
    <t>전산실 리모델링 공사</t>
    <phoneticPr fontId="1" type="noConversion"/>
  </si>
  <si>
    <t>금</t>
    <phoneticPr fontId="1" type="noConversion"/>
  </si>
  <si>
    <t>급식실 개선 공사</t>
    <phoneticPr fontId="1" type="noConversion"/>
  </si>
  <si>
    <t>금</t>
    <phoneticPr fontId="1" type="noConversion"/>
  </si>
  <si>
    <t>초등학교</t>
    <phoneticPr fontId="1" type="noConversion"/>
  </si>
  <si>
    <t>도서관 환경개선공사</t>
    <phoneticPr fontId="1" type="noConversion"/>
  </si>
  <si>
    <t>급식실 휴게실 설치공사</t>
    <phoneticPr fontId="1" type="noConversion"/>
  </si>
  <si>
    <t>건축</t>
    <phoneticPr fontId="1" type="noConversion"/>
  </si>
  <si>
    <t>토</t>
    <phoneticPr fontId="1" type="noConversion"/>
  </si>
  <si>
    <t>유치원</t>
    <phoneticPr fontId="1" type="noConversion"/>
  </si>
  <si>
    <t>시설업무 컨설팅 현황(2025년)-현장지원포함</t>
    <phoneticPr fontId="1" type="noConversion"/>
  </si>
  <si>
    <t>전기</t>
    <phoneticPr fontId="1" type="noConversion"/>
  </si>
  <si>
    <t>전산신 랜선공사</t>
    <phoneticPr fontId="1" type="noConversion"/>
  </si>
  <si>
    <t>급식실 개선 전기공사</t>
    <phoneticPr fontId="1" type="noConversion"/>
  </si>
  <si>
    <t>금</t>
    <phoneticPr fontId="1" type="noConversion"/>
  </si>
  <si>
    <t>공립</t>
    <phoneticPr fontId="1" type="noConversion"/>
  </si>
  <si>
    <t>동부</t>
    <phoneticPr fontId="1" type="noConversion"/>
  </si>
  <si>
    <t>서부</t>
    <phoneticPr fontId="1" type="noConversion"/>
  </si>
  <si>
    <t>강화</t>
    <phoneticPr fontId="1" type="noConversion"/>
  </si>
  <si>
    <t>공립</t>
    <phoneticPr fontId="1" type="noConversion"/>
  </si>
  <si>
    <t>동부</t>
    <phoneticPr fontId="1" type="noConversion"/>
  </si>
  <si>
    <t>북부</t>
    <phoneticPr fontId="1" type="noConversion"/>
  </si>
  <si>
    <t>남부</t>
    <phoneticPr fontId="1" type="noConversion"/>
  </si>
  <si>
    <t>서부</t>
    <phoneticPr fontId="1" type="noConversion"/>
  </si>
  <si>
    <t>북부</t>
    <phoneticPr fontId="1" type="noConversion"/>
  </si>
  <si>
    <t>월</t>
    <phoneticPr fontId="1" type="noConversion"/>
  </si>
  <si>
    <t>화</t>
    <phoneticPr fontId="1" type="noConversion"/>
  </si>
  <si>
    <t>화</t>
    <phoneticPr fontId="1" type="noConversion"/>
  </si>
  <si>
    <t>화</t>
    <phoneticPr fontId="1" type="noConversion"/>
  </si>
  <si>
    <t>기계</t>
    <phoneticPr fontId="1" type="noConversion"/>
  </si>
  <si>
    <t>소방배관 보수공사</t>
    <phoneticPr fontId="1" type="noConversion"/>
  </si>
  <si>
    <t>화</t>
    <phoneticPr fontId="1" type="noConversion"/>
  </si>
  <si>
    <t>화</t>
    <phoneticPr fontId="1" type="noConversion"/>
  </si>
  <si>
    <t>완료</t>
    <phoneticPr fontId="1" type="noConversion"/>
  </si>
  <si>
    <t>남부</t>
    <phoneticPr fontId="1" type="noConversion"/>
  </si>
  <si>
    <t>공립</t>
    <phoneticPr fontId="1" type="noConversion"/>
  </si>
  <si>
    <t>역도부 환경개선공사</t>
    <phoneticPr fontId="1" type="noConversion"/>
  </si>
  <si>
    <t>수</t>
    <phoneticPr fontId="1" type="noConversion"/>
  </si>
  <si>
    <t>전기</t>
    <phoneticPr fontId="1" type="noConversion"/>
  </si>
  <si>
    <t>고압케이블 지중화 설치공사</t>
    <phoneticPr fontId="1" type="noConversion"/>
  </si>
  <si>
    <t>초등학교</t>
    <phoneticPr fontId="1" type="noConversion"/>
  </si>
  <si>
    <t>서부</t>
    <phoneticPr fontId="1" type="noConversion"/>
  </si>
  <si>
    <t>서부</t>
    <phoneticPr fontId="1" type="noConversion"/>
  </si>
  <si>
    <t>동부</t>
    <phoneticPr fontId="1" type="noConversion"/>
  </si>
  <si>
    <t>목</t>
    <phoneticPr fontId="1" type="noConversion"/>
  </si>
  <si>
    <t>소공원(나무데크) 환경개선공사</t>
    <phoneticPr fontId="1" type="noConversion"/>
  </si>
  <si>
    <t>화</t>
    <phoneticPr fontId="1" type="noConversion"/>
  </si>
  <si>
    <t>화</t>
    <phoneticPr fontId="1" type="noConversion"/>
  </si>
  <si>
    <t>완료</t>
    <phoneticPr fontId="1" type="noConversion"/>
  </si>
  <si>
    <t>인천청선학교</t>
    <phoneticPr fontId="1" type="noConversion"/>
  </si>
  <si>
    <t>미술실 환경개선공사</t>
    <phoneticPr fontId="1" type="noConversion"/>
  </si>
  <si>
    <t>미래교실(도서관)구축공사</t>
    <phoneticPr fontId="1" type="noConversion"/>
  </si>
  <si>
    <t>신관 및 강당 옥상 방수(부분도장)공사</t>
    <phoneticPr fontId="1" type="noConversion"/>
  </si>
  <si>
    <t>미래교실 구축공사</t>
    <phoneticPr fontId="1" type="noConversion"/>
  </si>
  <si>
    <t>특수학급 환경개선공사</t>
    <phoneticPr fontId="1" type="noConversion"/>
  </si>
  <si>
    <t>특수교실 환경개선공사</t>
    <phoneticPr fontId="1" type="noConversion"/>
  </si>
  <si>
    <t>위클래스 구축공사</t>
    <phoneticPr fontId="1" type="noConversion"/>
  </si>
  <si>
    <t>상담실, 학생분리지도실, 조리실무사 휴게실 구축공사</t>
    <phoneticPr fontId="1" type="noConversion"/>
  </si>
  <si>
    <t>돌봄교실 환경개선공사</t>
    <phoneticPr fontId="1" type="noConversion"/>
  </si>
  <si>
    <t>완료</t>
    <phoneticPr fontId="1" type="noConversion"/>
  </si>
  <si>
    <t>완료</t>
    <phoneticPr fontId="1" type="noConversion"/>
  </si>
  <si>
    <t>완료</t>
    <phoneticPr fontId="1" type="noConversion"/>
  </si>
  <si>
    <t>목</t>
    <phoneticPr fontId="1" type="noConversion"/>
  </si>
  <si>
    <t>금</t>
    <phoneticPr fontId="1" type="noConversion"/>
  </si>
  <si>
    <t>월</t>
    <phoneticPr fontId="1" type="noConversion"/>
  </si>
  <si>
    <t>노후 배수로 등 환경개선공사</t>
    <phoneticPr fontId="1" type="noConversion"/>
  </si>
  <si>
    <t>본관, 신관(주차장포함)배수 공사</t>
    <phoneticPr fontId="1" type="noConversion"/>
  </si>
  <si>
    <t>체육시설(농구장) 개선공사</t>
    <phoneticPr fontId="1" type="noConversion"/>
  </si>
  <si>
    <t>전기</t>
    <phoneticPr fontId="1" type="noConversion"/>
  </si>
  <si>
    <t>전기</t>
    <phoneticPr fontId="1" type="noConversion"/>
  </si>
  <si>
    <t>미래교실(도서관) 구축 전기공사</t>
    <phoneticPr fontId="1" type="noConversion"/>
  </si>
  <si>
    <t>전기차충전시설 이설공사</t>
    <phoneticPr fontId="1" type="noConversion"/>
  </si>
  <si>
    <t>과학실 전용선로 콘센트 및 컴퓨터실 분전반 제어회로 설치공사</t>
    <phoneticPr fontId="1" type="noConversion"/>
  </si>
  <si>
    <t>목</t>
    <phoneticPr fontId="1" type="noConversion"/>
  </si>
  <si>
    <t>월</t>
    <phoneticPr fontId="1" type="noConversion"/>
  </si>
  <si>
    <t>토</t>
    <phoneticPr fontId="1" type="noConversion"/>
  </si>
  <si>
    <t>초등학교</t>
    <phoneticPr fontId="1" type="noConversion"/>
  </si>
  <si>
    <t>초등학교</t>
    <phoneticPr fontId="1" type="noConversion"/>
  </si>
  <si>
    <t>공립</t>
    <phoneticPr fontId="1" type="noConversion"/>
  </si>
  <si>
    <t>공립</t>
    <phoneticPr fontId="1" type="noConversion"/>
  </si>
  <si>
    <t>북부</t>
    <phoneticPr fontId="1" type="noConversion"/>
  </si>
  <si>
    <t>서부</t>
    <phoneticPr fontId="1" type="noConversion"/>
  </si>
  <si>
    <t>서부</t>
    <phoneticPr fontId="1" type="noConversion"/>
  </si>
  <si>
    <t>동부</t>
    <phoneticPr fontId="1" type="noConversion"/>
  </si>
  <si>
    <t>북부</t>
    <phoneticPr fontId="1" type="noConversion"/>
  </si>
  <si>
    <t>동부</t>
    <phoneticPr fontId="1" type="noConversion"/>
  </si>
  <si>
    <t>북부</t>
    <phoneticPr fontId="1" type="noConversion"/>
  </si>
  <si>
    <t>완료</t>
    <phoneticPr fontId="1" type="noConversion"/>
  </si>
  <si>
    <t>환경개선공사</t>
    <phoneticPr fontId="1" type="noConversion"/>
  </si>
  <si>
    <t>어학실 인테리어 공사</t>
    <phoneticPr fontId="1" type="noConversion"/>
  </si>
  <si>
    <t>중앙현관 및 어학실 환경개선공사</t>
    <phoneticPr fontId="1" type="noConversion"/>
  </si>
  <si>
    <t>초등학교</t>
    <phoneticPr fontId="1" type="noConversion"/>
  </si>
  <si>
    <t>유치원</t>
    <phoneticPr fontId="1" type="noConversion"/>
  </si>
  <si>
    <t>토목</t>
    <phoneticPr fontId="1" type="noConversion"/>
  </si>
  <si>
    <t>화</t>
    <phoneticPr fontId="1" type="noConversion"/>
  </si>
  <si>
    <t>기계</t>
    <phoneticPr fontId="1" type="noConversion"/>
  </si>
  <si>
    <t>세면대 교체공사</t>
    <phoneticPr fontId="1" type="noConversion"/>
  </si>
  <si>
    <t>전기</t>
    <phoneticPr fontId="1" type="noConversion"/>
  </si>
  <si>
    <t>전기</t>
    <phoneticPr fontId="1" type="noConversion"/>
  </si>
  <si>
    <t>어학실 전기 공사</t>
    <phoneticPr fontId="1" type="noConversion"/>
  </si>
  <si>
    <t>음성점멸유도등 설치 공사</t>
    <phoneticPr fontId="1" type="noConversion"/>
  </si>
  <si>
    <t>수</t>
    <phoneticPr fontId="1" type="noConversion"/>
  </si>
  <si>
    <t>공립</t>
    <phoneticPr fontId="1" type="noConversion"/>
  </si>
  <si>
    <t>남부</t>
    <phoneticPr fontId="1" type="noConversion"/>
  </si>
  <si>
    <t>서부</t>
    <phoneticPr fontId="1" type="noConversion"/>
  </si>
  <si>
    <t>인천고잔유치원</t>
    <phoneticPr fontId="1" type="noConversion"/>
  </si>
  <si>
    <t>동부</t>
    <phoneticPr fontId="1" type="noConversion"/>
  </si>
  <si>
    <t>남부</t>
    <phoneticPr fontId="1" type="noConversion"/>
  </si>
  <si>
    <t>완료</t>
    <phoneticPr fontId="1" type="noConversion"/>
  </si>
  <si>
    <t>목</t>
    <phoneticPr fontId="1" type="noConversion"/>
  </si>
  <si>
    <t>목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</si>
  <si>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</si>
  <si>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</si>
  <si>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</si>
  <si>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수</t>
    <phoneticPr fontId="1" type="noConversion"/>
  </si>
  <si>
    <t>완료</t>
    <phoneticPr fontId="1" type="noConversion"/>
  </si>
  <si>
    <t>수</t>
    <phoneticPr fontId="1" type="noConversion"/>
  </si>
  <si>
    <t>완료</t>
    <phoneticPr fontId="1" type="noConversion"/>
  </si>
  <si>
    <t>목</t>
    <phoneticPr fontId="1" type="noConversion"/>
  </si>
  <si>
    <t>목</t>
    <phoneticPr fontId="1" type="noConversion"/>
  </si>
  <si>
    <t>완료</t>
    <phoneticPr fontId="1" type="noConversion"/>
  </si>
  <si>
    <t>수</t>
    <phoneticPr fontId="1" type="noConversion"/>
  </si>
  <si>
    <t>특별교실 및 교실 환경개선공사</t>
    <phoneticPr fontId="1" type="noConversion"/>
  </si>
  <si>
    <t>소강당 옥상 방수 공사</t>
    <phoneticPr fontId="1" type="noConversion"/>
  </si>
  <si>
    <t>미래교실 구축 및 방화문 설치 공사</t>
    <phoneticPr fontId="1" type="noConversion"/>
  </si>
  <si>
    <t>스마트팜 조성공사</t>
    <phoneticPr fontId="1" type="noConversion"/>
  </si>
  <si>
    <t>미래교육실 환경개선공사</t>
    <phoneticPr fontId="1" type="noConversion"/>
  </si>
  <si>
    <t>목</t>
    <phoneticPr fontId="1" type="noConversion"/>
  </si>
  <si>
    <t>완료</t>
    <phoneticPr fontId="1" type="noConversion"/>
  </si>
  <si>
    <t>완료</t>
    <phoneticPr fontId="1" type="noConversion"/>
  </si>
  <si>
    <t>완료</t>
    <phoneticPr fontId="1" type="noConversion"/>
  </si>
  <si>
    <t>금</t>
    <phoneticPr fontId="1" type="noConversion"/>
  </si>
  <si>
    <t>인천청인학교</t>
    <phoneticPr fontId="1" type="noConversion"/>
  </si>
  <si>
    <t>완료</t>
    <phoneticPr fontId="1" type="noConversion"/>
  </si>
  <si>
    <t>특수학교</t>
    <phoneticPr fontId="1" type="noConversion"/>
  </si>
  <si>
    <t>운동장 잔디 및 트랙 시공공사</t>
    <phoneticPr fontId="1" type="noConversion"/>
  </si>
  <si>
    <t>전기차 충전시설 이설 바닥공사</t>
    <phoneticPr fontId="1" type="noConversion"/>
  </si>
  <si>
    <t>목</t>
    <phoneticPr fontId="1" type="noConversion"/>
  </si>
  <si>
    <t>전기차 충전시설 이설 전기공사</t>
    <phoneticPr fontId="1" type="noConversion"/>
  </si>
  <si>
    <t>전기</t>
    <phoneticPr fontId="1" type="noConversion"/>
  </si>
  <si>
    <t>전기</t>
    <phoneticPr fontId="1" type="noConversion"/>
  </si>
  <si>
    <t>남부</t>
    <phoneticPr fontId="1" type="noConversion"/>
  </si>
  <si>
    <t>동부</t>
    <phoneticPr fontId="1" type="noConversion"/>
  </si>
  <si>
    <t>동부</t>
    <phoneticPr fontId="1" type="noConversion"/>
  </si>
  <si>
    <t>남부</t>
    <phoneticPr fontId="1" type="noConversion"/>
  </si>
  <si>
    <t>서부</t>
    <phoneticPr fontId="1" type="noConversion"/>
  </si>
  <si>
    <t>선화여자중학교</t>
  </si>
  <si>
    <t>인천동방중학교</t>
  </si>
  <si>
    <t>인천예송중학교</t>
  </si>
  <si>
    <t>연성중학교</t>
  </si>
  <si>
    <t>가정여자중학교</t>
  </si>
  <si>
    <t>영종중학교</t>
  </si>
  <si>
    <t>인천가현중학교</t>
  </si>
  <si>
    <t>인천가좌여자중학교</t>
  </si>
  <si>
    <t>인천초은중학교</t>
  </si>
  <si>
    <t>삼산중학교</t>
  </si>
  <si>
    <t>인천예일중학교</t>
  </si>
  <si>
    <t>청천중학교</t>
  </si>
  <si>
    <t>남인천여자중학교</t>
  </si>
  <si>
    <t>인주중학교</t>
  </si>
  <si>
    <t>용현중학교</t>
  </si>
  <si>
    <t>능허대중학교</t>
  </si>
  <si>
    <t>인천서창중학교</t>
  </si>
  <si>
    <t>인천신정중학교</t>
  </si>
  <si>
    <t>인천청호중학교</t>
  </si>
  <si>
    <t>인천현송중학교</t>
  </si>
  <si>
    <t>마전중학교</t>
  </si>
  <si>
    <t>검암중학교</t>
  </si>
  <si>
    <t>갈산중학교</t>
  </si>
  <si>
    <t>강화여자중학교</t>
  </si>
  <si>
    <t>상인천중학교</t>
  </si>
  <si>
    <t>작전중학교</t>
  </si>
  <si>
    <t>인천정각중학교</t>
  </si>
  <si>
    <t>인화여자중학교</t>
  </si>
  <si>
    <t>계양중학교</t>
  </si>
  <si>
    <t>북인천중학교</t>
  </si>
  <si>
    <t>산곡여자중학교</t>
  </si>
  <si>
    <t>인천고잔중학교</t>
  </si>
  <si>
    <t>신현여자중학교</t>
  </si>
  <si>
    <t>서곶중학교</t>
  </si>
  <si>
    <t>인송중학교</t>
  </si>
  <si>
    <t>인천해원중학교</t>
  </si>
  <si>
    <t>인천아라중학교</t>
  </si>
  <si>
    <t>인천여자중학교</t>
  </si>
  <si>
    <t>송도중학교</t>
  </si>
  <si>
    <t>인천논현중학교</t>
  </si>
  <si>
    <t>인천효성중학교</t>
  </si>
  <si>
    <t>강서중학교</t>
  </si>
  <si>
    <t>동산중학교</t>
  </si>
  <si>
    <t>용현여자중학교</t>
  </si>
  <si>
    <t>제물포중학교</t>
  </si>
  <si>
    <t>인천계수중학교</t>
  </si>
  <si>
    <t>중학교</t>
  </si>
  <si>
    <t>청량중학교</t>
  </si>
  <si>
    <t>인천신현고등학교</t>
  </si>
  <si>
    <t>인천청라고등학교</t>
  </si>
  <si>
    <t>인천연송고등학교</t>
  </si>
  <si>
    <t>석정여자고등학교</t>
  </si>
  <si>
    <t>인천미래생활고등학교</t>
  </si>
  <si>
    <t>부개여자고등학교</t>
  </si>
  <si>
    <t>인천해원고등학교</t>
  </si>
  <si>
    <t>인천과학고등학교</t>
  </si>
  <si>
    <t>인천아라고등학교</t>
  </si>
  <si>
    <t>인천바이오과학고등학교</t>
  </si>
  <si>
    <t>인천마전고등학교</t>
  </si>
  <si>
    <t>가정고등학교</t>
  </si>
  <si>
    <t>인천예술고등학교</t>
  </si>
  <si>
    <t>인천뷰티예술고등학교</t>
  </si>
  <si>
    <t>인천소방고등학교</t>
  </si>
  <si>
    <t>인천공항고등학교</t>
  </si>
  <si>
    <t>인천산곡고등학교</t>
  </si>
  <si>
    <t>인천송천고등학교</t>
  </si>
  <si>
    <t>미추홀외고등학교</t>
  </si>
  <si>
    <t>강남영상미디어고등학교</t>
  </si>
  <si>
    <t>인화여자고등학교</t>
  </si>
  <si>
    <t>계산공고등학교</t>
  </si>
  <si>
    <t xml:space="preserve"> 계산공고등학교</t>
  </si>
  <si>
    <t>학익고등학교</t>
  </si>
  <si>
    <t>인천디자인고등학교</t>
  </si>
  <si>
    <t>검단고등학교</t>
  </si>
  <si>
    <t>인일여자고등학교</t>
  </si>
  <si>
    <t>가림고등학교</t>
  </si>
  <si>
    <t>부평고등학교</t>
  </si>
  <si>
    <t>작전고등학교</t>
  </si>
  <si>
    <t>인천체육고등학교</t>
  </si>
  <si>
    <t>계양고등학교</t>
  </si>
  <si>
    <t>인천진산과학고등학교</t>
  </si>
  <si>
    <t>창고등학교 및 분리수거장 환경개선 공사</t>
  </si>
  <si>
    <t>인천논현고등학교</t>
  </si>
  <si>
    <t>인천부흥고등학교</t>
  </si>
  <si>
    <t>인천영종고등학교</t>
  </si>
  <si>
    <t>인천기계공업고등학교</t>
  </si>
  <si>
    <t>제물포고등학교</t>
  </si>
  <si>
    <t>인천기계공고등학교</t>
  </si>
  <si>
    <t>인천대건고등학교</t>
  </si>
  <si>
    <t>문학정보고등학교</t>
  </si>
  <si>
    <t>인천생활과학고등학교</t>
  </si>
  <si>
    <t>학익여자고등학교</t>
  </si>
  <si>
    <t>인천남동고등학교</t>
  </si>
  <si>
    <t>가좌고등학교</t>
  </si>
  <si>
    <t>인천남고등학교</t>
  </si>
  <si>
    <t>인천만수고등학교</t>
  </si>
  <si>
    <t>인천초은고등학교</t>
  </si>
  <si>
    <t>고등학교</t>
  </si>
  <si>
    <t>인천대중예술고등학교</t>
  </si>
  <si>
    <t>인천중앙여자고등학교</t>
  </si>
  <si>
    <t>월</t>
    <phoneticPr fontId="1" type="noConversion"/>
  </si>
  <si>
    <t>목</t>
    <phoneticPr fontId="1" type="noConversion"/>
  </si>
  <si>
    <t>바닥교체 및 방수공사 안내</t>
    <phoneticPr fontId="1" type="noConversion"/>
  </si>
  <si>
    <t>유치원 교실 환경개선공사</t>
    <phoneticPr fontId="1" type="noConversion"/>
  </si>
  <si>
    <t>북인천중학교</t>
    <phoneticPr fontId="1" type="noConversion"/>
  </si>
  <si>
    <t>명현중학교</t>
    <phoneticPr fontId="1" type="noConversion"/>
  </si>
  <si>
    <t>인천청선학교</t>
    <phoneticPr fontId="1" type="noConversion"/>
  </si>
  <si>
    <t>학익고등학교</t>
    <phoneticPr fontId="1" type="noConversion"/>
  </si>
  <si>
    <t>음악실 방음 공사</t>
    <phoneticPr fontId="1" type="noConversion"/>
  </si>
  <si>
    <t>본관 내 일반교실 및 특별실 마루샌딩공사</t>
    <phoneticPr fontId="1" type="noConversion"/>
  </si>
  <si>
    <t>다목적강당 환경개선공사</t>
    <phoneticPr fontId="1" type="noConversion"/>
  </si>
  <si>
    <t>도서관 인테리어 공사</t>
    <phoneticPr fontId="1" type="noConversion"/>
  </si>
  <si>
    <t>위클래스(벽체철거포함) 구축공사</t>
    <phoneticPr fontId="1" type="noConversion"/>
  </si>
  <si>
    <t>본관 외벽 인방봉수 및 현관출입문 비산방지필름 설치 공사</t>
    <phoneticPr fontId="1" type="noConversion"/>
  </si>
  <si>
    <t>금</t>
    <phoneticPr fontId="1" type="noConversion"/>
  </si>
  <si>
    <t>월</t>
    <phoneticPr fontId="1" type="noConversion"/>
  </si>
  <si>
    <t>화</t>
    <phoneticPr fontId="1" type="noConversion"/>
  </si>
  <si>
    <t>완료</t>
    <phoneticPr fontId="1" type="noConversion"/>
  </si>
  <si>
    <t>완료</t>
    <phoneticPr fontId="1" type="noConversion"/>
  </si>
  <si>
    <t>서부</t>
    <phoneticPr fontId="1" type="noConversion"/>
  </si>
  <si>
    <t>북부</t>
    <phoneticPr fontId="1" type="noConversion"/>
  </si>
  <si>
    <t>북부</t>
    <phoneticPr fontId="1" type="noConversion"/>
  </si>
  <si>
    <t>동부</t>
    <phoneticPr fontId="1" type="noConversion"/>
  </si>
  <si>
    <t>남부</t>
    <phoneticPr fontId="1" type="noConversion"/>
  </si>
  <si>
    <t>동부</t>
    <phoneticPr fontId="1" type="noConversion"/>
  </si>
  <si>
    <t>중학교</t>
    <phoneticPr fontId="1" type="noConversion"/>
  </si>
  <si>
    <t>중학교</t>
    <phoneticPr fontId="1" type="noConversion"/>
  </si>
  <si>
    <t>특수학교</t>
    <phoneticPr fontId="1" type="noConversion"/>
  </si>
  <si>
    <t>고등학교</t>
    <phoneticPr fontId="1" type="noConversion"/>
  </si>
  <si>
    <t>월</t>
    <phoneticPr fontId="1" type="noConversion"/>
  </si>
  <si>
    <t>인천뷰티예술고등학교</t>
    <phoneticPr fontId="1" type="noConversion"/>
  </si>
  <si>
    <t>고등학교</t>
    <phoneticPr fontId="1" type="noConversion"/>
  </si>
  <si>
    <t>전기</t>
    <phoneticPr fontId="1" type="noConversion"/>
  </si>
  <si>
    <t>공간혁신 전기공사</t>
    <phoneticPr fontId="1" type="noConversion"/>
  </si>
  <si>
    <t>공립</t>
    <phoneticPr fontId="1" type="noConversion"/>
  </si>
  <si>
    <t>인천이음초등학교</t>
  </si>
  <si>
    <t>인천부흥초등학교</t>
  </si>
  <si>
    <t>인천중산초등학교</t>
  </si>
  <si>
    <t>인천운남초등학교</t>
  </si>
  <si>
    <t>인천해원초등학교</t>
  </si>
  <si>
    <t>인천서화초등학교</t>
  </si>
  <si>
    <t>인천장아초등학교</t>
  </si>
  <si>
    <t>인천서창초등학교</t>
  </si>
  <si>
    <t>인천현송초등학교</t>
  </si>
  <si>
    <t>인천효성동초등학교</t>
  </si>
  <si>
    <t>인천만월초등학교</t>
  </si>
  <si>
    <t>인천논곡초등학교</t>
  </si>
  <si>
    <t>인천부현동초등학교</t>
  </si>
  <si>
    <t>인천간재울초등학교</t>
  </si>
  <si>
    <t>인천구월서초등학교</t>
  </si>
  <si>
    <t>인천한들초등학교</t>
  </si>
  <si>
    <t>조산초등학교</t>
  </si>
  <si>
    <t>인천삼목초등학교</t>
  </si>
  <si>
    <t>인천주안초등학교</t>
  </si>
  <si>
    <t>인천작전초등학교</t>
  </si>
  <si>
    <t>인천함박초등학교</t>
  </si>
  <si>
    <t>인천봉수초등학교</t>
  </si>
  <si>
    <t>인천동암초등학교</t>
  </si>
  <si>
    <t>인천승학초등학교</t>
  </si>
  <si>
    <t>인천석암초등학교</t>
  </si>
  <si>
    <t>인천새말초등학교</t>
  </si>
  <si>
    <t>인천미송초등학교</t>
  </si>
  <si>
    <t>영흥초등학교</t>
  </si>
  <si>
    <t>북포초등학교</t>
  </si>
  <si>
    <t>인천신대초등학교</t>
  </si>
  <si>
    <t>인천용현남초등학교</t>
  </si>
  <si>
    <t>인천송림초등학교</t>
  </si>
  <si>
    <t>인천능허대초등학교</t>
  </si>
  <si>
    <t>인천청람초등학교</t>
  </si>
  <si>
    <t>인천굴포초등학교</t>
  </si>
  <si>
    <t>인천만석초등학교</t>
  </si>
  <si>
    <t>삼성초등학교</t>
  </si>
  <si>
    <t>인천장수초등학교</t>
  </si>
  <si>
    <t>인천남동초등학교</t>
  </si>
  <si>
    <t>인천양지초등학교</t>
  </si>
  <si>
    <t>인천한별초등학교</t>
  </si>
  <si>
    <t>인천원동초등학교</t>
  </si>
  <si>
    <t>인천공촌초등학교</t>
  </si>
  <si>
    <t>인천학익초등학교</t>
  </si>
  <si>
    <t>인천한빛초등학교</t>
  </si>
  <si>
    <t>인천옥련초등학교</t>
  </si>
  <si>
    <t>인천완정초등학교</t>
  </si>
  <si>
    <t>인천안산초등학교</t>
  </si>
  <si>
    <t>하점초등학교</t>
  </si>
  <si>
    <t>인천부광초등학교</t>
  </si>
  <si>
    <t>인천원당초등학교</t>
  </si>
  <si>
    <t>인천주안남초등학교</t>
  </si>
  <si>
    <t>인천신흥초등학교</t>
  </si>
  <si>
    <t>인천미산초등학교</t>
  </si>
  <si>
    <t>인천은송초등학교</t>
  </si>
  <si>
    <t>인천건지초등학교</t>
  </si>
  <si>
    <t>인천병방초등학교</t>
  </si>
  <si>
    <t>인천연성초등학교</t>
  </si>
  <si>
    <t>인천하정초등학교</t>
  </si>
  <si>
    <t>인천석남초등학교</t>
  </si>
  <si>
    <t>인천해서초등학교</t>
  </si>
  <si>
    <t>명신초등학교</t>
  </si>
  <si>
    <t xml:space="preserve">인천불로초등학교 </t>
  </si>
  <si>
    <t>인천단봉초등학교</t>
  </si>
  <si>
    <t>인천사리울초등학교</t>
  </si>
  <si>
    <t>인천금곡초등학교</t>
  </si>
  <si>
    <t>인천청라초등학교</t>
  </si>
  <si>
    <t>인천주원초등학교</t>
  </si>
  <si>
    <t>인천영종초등학교</t>
  </si>
  <si>
    <t>인천간석초등학교</t>
  </si>
  <si>
    <t>내가초등학교</t>
  </si>
  <si>
    <t>인천장서초등학교</t>
  </si>
  <si>
    <t>인천갈월초등학교</t>
  </si>
  <si>
    <t xml:space="preserve">인천문학초등학교 </t>
  </si>
  <si>
    <t>인천한길초등학교</t>
  </si>
  <si>
    <t>인천삼산초등학교</t>
  </si>
  <si>
    <t>인천연송초등학교</t>
  </si>
  <si>
    <t>인천연수초등학교</t>
  </si>
  <si>
    <t>인천동부초등학교</t>
  </si>
  <si>
    <t>인천삼목초등학교장봉분교</t>
  </si>
  <si>
    <t>인천불로초등학교</t>
  </si>
  <si>
    <t>인천대정초등학교</t>
  </si>
  <si>
    <t>강화초등학교</t>
  </si>
  <si>
    <t>인천송담초등학교</t>
  </si>
  <si>
    <t>인천송원초등학교</t>
  </si>
  <si>
    <t>인천금마초등학교</t>
  </si>
  <si>
    <t>인천만수북초등학교</t>
  </si>
  <si>
    <t>인천약산초등학교</t>
  </si>
  <si>
    <t>인천하늘초등학교</t>
  </si>
  <si>
    <t>인천양촌초등학교</t>
  </si>
  <si>
    <t>인천송천초등학교</t>
  </si>
  <si>
    <t>인천아라초등학교</t>
  </si>
  <si>
    <t>인천해송초등학교</t>
  </si>
  <si>
    <t>인천도림초등학교</t>
  </si>
  <si>
    <t>인천가정초등학교</t>
  </si>
  <si>
    <t>인천연화초등학교</t>
  </si>
  <si>
    <t>양사초등학교</t>
  </si>
  <si>
    <t>인천가현초등학교</t>
  </si>
  <si>
    <t>인천송일초등학교</t>
  </si>
  <si>
    <t>인천심곡초등학교</t>
  </si>
  <si>
    <t>인천왕길초등학교</t>
  </si>
  <si>
    <t>인천가석초등학교</t>
  </si>
  <si>
    <t>인천축현초등학교</t>
  </si>
  <si>
    <t>인천논현초등학교</t>
  </si>
  <si>
    <t>인천백석초등학교</t>
  </si>
  <si>
    <t>인천경서초등학교</t>
    <phoneticPr fontId="1" type="noConversion"/>
  </si>
  <si>
    <t>인천성지초등학교</t>
    <phoneticPr fontId="1" type="noConversion"/>
  </si>
  <si>
    <t>인천영종초등학교</t>
    <phoneticPr fontId="1" type="noConversion"/>
  </si>
  <si>
    <t>인천이음초등학교</t>
    <phoneticPr fontId="1" type="noConversion"/>
  </si>
  <si>
    <t>인천중학교</t>
    <phoneticPr fontId="1" type="noConversion"/>
  </si>
  <si>
    <t>인천여자상업고등학교</t>
    <phoneticPr fontId="1" type="noConversion"/>
  </si>
  <si>
    <t>인천청람초등학교병설유치원</t>
    <phoneticPr fontId="1" type="noConversion"/>
  </si>
  <si>
    <t>인천은지초등학교병설유치원</t>
    <phoneticPr fontId="1" type="noConversion"/>
  </si>
  <si>
    <t>인천상아초등학교병설유치원</t>
    <phoneticPr fontId="1" type="noConversion"/>
  </si>
  <si>
    <t>명신초등학교병설유치원</t>
    <phoneticPr fontId="1" type="noConversion"/>
  </si>
  <si>
    <t>인천부원초등학교병설유치원</t>
    <phoneticPr fontId="1" type="noConversion"/>
  </si>
  <si>
    <t>대월초등학교병설유치원</t>
    <phoneticPr fontId="1" type="noConversion"/>
  </si>
  <si>
    <t>인천청일초등학교병설유치원</t>
    <phoneticPr fontId="1" type="noConversion"/>
  </si>
  <si>
    <t>인천고잔초등학교병설유치원</t>
    <phoneticPr fontId="1" type="noConversion"/>
  </si>
  <si>
    <t>인천도림초등학교병설유치원</t>
    <phoneticPr fontId="1" type="noConversion"/>
  </si>
  <si>
    <t>인천건지초등학교병설유치원</t>
    <phoneticPr fontId="1" type="noConversion"/>
  </si>
  <si>
    <t>인천양촌초등학교</t>
    <phoneticPr fontId="1" type="noConversion"/>
  </si>
  <si>
    <t>인천생활과학고등학교</t>
    <phoneticPr fontId="1" type="noConversion"/>
  </si>
  <si>
    <t>인천상정초등학교</t>
    <phoneticPr fontId="1" type="noConversion"/>
  </si>
  <si>
    <t>인천가현초등학교</t>
    <phoneticPr fontId="1" type="noConversion"/>
  </si>
  <si>
    <t>청량중학교</t>
    <phoneticPr fontId="1" type="noConversion"/>
  </si>
  <si>
    <t>고등학교</t>
    <phoneticPr fontId="1" type="noConversion"/>
  </si>
  <si>
    <t>중학교</t>
    <phoneticPr fontId="1" type="noConversion"/>
  </si>
  <si>
    <t>동부</t>
    <phoneticPr fontId="1" type="noConversion"/>
  </si>
  <si>
    <t>북부</t>
    <phoneticPr fontId="1" type="noConversion"/>
  </si>
  <si>
    <t>서부</t>
    <phoneticPr fontId="1" type="noConversion"/>
  </si>
  <si>
    <t>건축</t>
    <phoneticPr fontId="1" type="noConversion"/>
  </si>
  <si>
    <t>건축</t>
    <phoneticPr fontId="1" type="noConversion"/>
  </si>
  <si>
    <t>기초헤어미용실습실 건축공사</t>
    <phoneticPr fontId="1" type="noConversion"/>
  </si>
  <si>
    <t>도서관 독서환경개선 실내건축공사</t>
    <phoneticPr fontId="1" type="noConversion"/>
  </si>
  <si>
    <t>소강당 옥상 방수 공사</t>
    <phoneticPr fontId="1" type="noConversion"/>
  </si>
  <si>
    <t>수</t>
    <phoneticPr fontId="1" type="noConversion"/>
  </si>
  <si>
    <t>완료</t>
    <phoneticPr fontId="1" type="noConversion"/>
  </si>
  <si>
    <t>수</t>
    <phoneticPr fontId="1" type="noConversion"/>
  </si>
  <si>
    <t>연수여자고등학교</t>
    <phoneticPr fontId="1" type="noConversion"/>
  </si>
  <si>
    <t>세족장 설치공사</t>
    <phoneticPr fontId="1" type="noConversion"/>
  </si>
  <si>
    <t>학생 화장실 화변기 교체 공사</t>
    <phoneticPr fontId="1" type="noConversion"/>
  </si>
  <si>
    <t>화</t>
    <phoneticPr fontId="1" type="noConversion"/>
  </si>
  <si>
    <t>초등학교</t>
    <phoneticPr fontId="1" type="noConversion"/>
  </si>
  <si>
    <t>인천삼목초등학교</t>
    <phoneticPr fontId="1" type="noConversion"/>
  </si>
  <si>
    <t>남부</t>
    <phoneticPr fontId="1" type="noConversion"/>
  </si>
  <si>
    <t>동부</t>
    <phoneticPr fontId="1" type="noConversion"/>
  </si>
  <si>
    <t>인천국제고등학교</t>
    <phoneticPr fontId="1" type="noConversion"/>
  </si>
  <si>
    <t>전기차 충전시설 이설공사</t>
    <phoneticPr fontId="1" type="noConversion"/>
  </si>
  <si>
    <t>도서관 독서환경개선 전기공사</t>
    <phoneticPr fontId="1" type="noConversion"/>
  </si>
  <si>
    <t>헤어미용실습실 전기공사</t>
    <phoneticPr fontId="1" type="noConversion"/>
  </si>
  <si>
    <t>남부</t>
    <phoneticPr fontId="1" type="noConversion"/>
  </si>
  <si>
    <t>수</t>
    <phoneticPr fontId="1" type="noConversion"/>
  </si>
  <si>
    <t>수</t>
    <phoneticPr fontId="1" type="noConversion"/>
  </si>
  <si>
    <t>수</t>
    <phoneticPr fontId="1" type="noConversion"/>
  </si>
  <si>
    <t>완료</t>
    <phoneticPr fontId="1" type="noConversion"/>
  </si>
  <si>
    <t>목</t>
    <phoneticPr fontId="1" type="noConversion"/>
  </si>
  <si>
    <t>목</t>
    <phoneticPr fontId="1" type="noConversion"/>
  </si>
  <si>
    <t>금</t>
    <phoneticPr fontId="1" type="noConversion"/>
  </si>
  <si>
    <t>인천안산초등학교</t>
    <phoneticPr fontId="1" type="noConversion"/>
  </si>
  <si>
    <t>인천성지초등학교</t>
    <phoneticPr fontId="1" type="noConversion"/>
  </si>
  <si>
    <t>마루바닥샌딩공사</t>
    <phoneticPr fontId="1" type="noConversion"/>
  </si>
  <si>
    <t>인송중학교</t>
    <phoneticPr fontId="1" type="noConversion"/>
  </si>
  <si>
    <t>인천원당초등학교</t>
    <phoneticPr fontId="1" type="noConversion"/>
  </si>
  <si>
    <t>인천남촌초등학교</t>
    <phoneticPr fontId="1" type="noConversion"/>
  </si>
  <si>
    <t>부평고등학교</t>
    <phoneticPr fontId="1" type="noConversion"/>
  </si>
  <si>
    <t>계양중학교</t>
    <phoneticPr fontId="1" type="noConversion"/>
  </si>
  <si>
    <t>음악실 및 안전생활부 환경개선공사</t>
    <phoneticPr fontId="1" type="noConversion"/>
  </si>
  <si>
    <t>발명교육센터 시설개선 건축공사</t>
    <phoneticPr fontId="1" type="noConversion"/>
  </si>
  <si>
    <t>학습도움실 증설 및 환경개선 공사</t>
    <phoneticPr fontId="1" type="noConversion"/>
  </si>
  <si>
    <t>미술실 환경개선 구축 공사</t>
    <phoneticPr fontId="1" type="noConversion"/>
  </si>
  <si>
    <t>다목적교실 환경개선공사</t>
    <phoneticPr fontId="1" type="noConversion"/>
  </si>
  <si>
    <t>목</t>
    <phoneticPr fontId="1" type="noConversion"/>
  </si>
  <si>
    <t>목</t>
    <phoneticPr fontId="1" type="noConversion"/>
  </si>
  <si>
    <t>금</t>
    <phoneticPr fontId="1" type="noConversion"/>
  </si>
  <si>
    <t>중학교</t>
    <phoneticPr fontId="1" type="noConversion"/>
  </si>
  <si>
    <t>고등학교</t>
    <phoneticPr fontId="1" type="noConversion"/>
  </si>
  <si>
    <t>동부</t>
    <phoneticPr fontId="1" type="noConversion"/>
  </si>
  <si>
    <t>수</t>
    <phoneticPr fontId="1" type="noConversion"/>
  </si>
  <si>
    <t>인천가현초등학교</t>
    <phoneticPr fontId="1" type="noConversion"/>
  </si>
  <si>
    <t>인천은송초등학교</t>
    <phoneticPr fontId="1" type="noConversion"/>
  </si>
  <si>
    <t>구산중학교</t>
    <phoneticPr fontId="1" type="noConversion"/>
  </si>
  <si>
    <t>특수학급 조성 전기 공사</t>
    <phoneticPr fontId="1" type="noConversion"/>
  </si>
  <si>
    <t>전기차 충전시설 이설설치 공사</t>
    <phoneticPr fontId="1" type="noConversion"/>
  </si>
  <si>
    <t>미래교실 전기공사</t>
    <phoneticPr fontId="1" type="noConversion"/>
  </si>
  <si>
    <t>예술로 이음 캠프마켓 학교 공연장 환경개선공사</t>
    <phoneticPr fontId="1" type="noConversion"/>
  </si>
  <si>
    <t>금</t>
    <phoneticPr fontId="1" type="noConversion"/>
  </si>
  <si>
    <t>서부</t>
    <phoneticPr fontId="1" type="noConversion"/>
  </si>
  <si>
    <t>북부</t>
    <phoneticPr fontId="1" type="noConversion"/>
  </si>
  <si>
    <t>공립</t>
    <phoneticPr fontId="1" type="noConversion"/>
  </si>
  <si>
    <t>인천아람초등학교</t>
    <phoneticPr fontId="1" type="noConversion"/>
  </si>
  <si>
    <t>서부</t>
    <phoneticPr fontId="1" type="noConversion"/>
  </si>
  <si>
    <t>인천부흥초등학교</t>
    <phoneticPr fontId="1" type="noConversion"/>
  </si>
  <si>
    <t>북부</t>
    <phoneticPr fontId="1" type="noConversion"/>
  </si>
  <si>
    <t>인천서면초등학교</t>
    <phoneticPr fontId="1" type="noConversion"/>
  </si>
  <si>
    <t>동부</t>
    <phoneticPr fontId="1" type="noConversion"/>
  </si>
  <si>
    <t>중학교</t>
    <phoneticPr fontId="1" type="noConversion"/>
  </si>
  <si>
    <t>초등학교</t>
    <phoneticPr fontId="1" type="noConversion"/>
  </si>
  <si>
    <t>북부</t>
    <phoneticPr fontId="1" type="noConversion"/>
  </si>
  <si>
    <t>동부</t>
    <phoneticPr fontId="1" type="noConversion"/>
  </si>
  <si>
    <t>동부</t>
    <phoneticPr fontId="1" type="noConversion"/>
  </si>
  <si>
    <t>위클래스 구축공사</t>
    <phoneticPr fontId="1" type="noConversion"/>
  </si>
  <si>
    <t>교사동 전면부 외벽 방수 및 급식실 트렌치 보수공사</t>
    <phoneticPr fontId="1" type="noConversion"/>
  </si>
  <si>
    <t>특수학급 환경개선공사</t>
    <phoneticPr fontId="1" type="noConversion"/>
  </si>
  <si>
    <t>다목적실 구축 공사</t>
    <phoneticPr fontId="1" type="noConversion"/>
  </si>
  <si>
    <t>월</t>
    <phoneticPr fontId="1" type="noConversion"/>
  </si>
  <si>
    <t>인천주원초등학교</t>
    <phoneticPr fontId="1" type="noConversion"/>
  </si>
  <si>
    <t>월</t>
    <phoneticPr fontId="1" type="noConversion"/>
  </si>
  <si>
    <t>도서관 전기공사</t>
    <phoneticPr fontId="1" type="noConversion"/>
  </si>
  <si>
    <t>직업계고등학교 학과 재구조화 소방 공사</t>
    <phoneticPr fontId="1" type="noConversion"/>
  </si>
  <si>
    <t>직업계고등학교 학과 재구조화 통신 공사</t>
    <phoneticPr fontId="1" type="noConversion"/>
  </si>
  <si>
    <t>직업계고등학교 학과 재구조화 전기 공사</t>
    <phoneticPr fontId="1" type="noConversion"/>
  </si>
  <si>
    <t>인천여자상업고등학교</t>
    <phoneticPr fontId="1" type="noConversion"/>
  </si>
  <si>
    <t>산곡여자중학교</t>
    <phoneticPr fontId="1" type="noConversion"/>
  </si>
  <si>
    <t>고등학교</t>
    <phoneticPr fontId="1" type="noConversion"/>
  </si>
  <si>
    <t>중학교</t>
    <phoneticPr fontId="1" type="noConversion"/>
  </si>
  <si>
    <t>남부</t>
    <phoneticPr fontId="1" type="noConversion"/>
  </si>
  <si>
    <t>북부</t>
    <phoneticPr fontId="1" type="noConversion"/>
  </si>
  <si>
    <t>인천영종초등학교</t>
    <phoneticPr fontId="1" type="noConversion"/>
  </si>
  <si>
    <t>남부</t>
    <phoneticPr fontId="1" type="noConversion"/>
  </si>
  <si>
    <t>본관 4층 메이커스페이스실습실 구축 인테리어 공사</t>
    <phoneticPr fontId="1" type="noConversion"/>
  </si>
  <si>
    <t>AI융합교육실 공사</t>
    <phoneticPr fontId="1" type="noConversion"/>
  </si>
  <si>
    <t>도서관 인테리어 공사</t>
    <phoneticPr fontId="1" type="noConversion"/>
  </si>
  <si>
    <t>완료</t>
    <phoneticPr fontId="1" type="noConversion"/>
  </si>
  <si>
    <t>월</t>
    <phoneticPr fontId="1" type="noConversion"/>
  </si>
  <si>
    <t>인천청람중학교</t>
    <phoneticPr fontId="1" type="noConversion"/>
  </si>
  <si>
    <t>가정고등학교</t>
    <phoneticPr fontId="1" type="noConversion"/>
  </si>
  <si>
    <t>인천왕길초등학교</t>
    <phoneticPr fontId="1" type="noConversion"/>
  </si>
  <si>
    <t>양사초등학교</t>
    <phoneticPr fontId="1" type="noConversion"/>
  </si>
  <si>
    <t>서부</t>
    <phoneticPr fontId="1" type="noConversion"/>
  </si>
  <si>
    <t>강화</t>
    <phoneticPr fontId="1" type="noConversion"/>
  </si>
  <si>
    <t>고등학교</t>
    <phoneticPr fontId="1" type="noConversion"/>
  </si>
  <si>
    <t>초등학교</t>
    <phoneticPr fontId="1" type="noConversion"/>
  </si>
  <si>
    <t>가인관 복도 개선 및 특수교육실 개선공사</t>
    <phoneticPr fontId="1" type="noConversion"/>
  </si>
  <si>
    <t>미래교실 인테리어 공사</t>
    <phoneticPr fontId="1" type="noConversion"/>
  </si>
  <si>
    <t>학부모 커뮤니케이션실 인테리어 공사</t>
    <phoneticPr fontId="1" type="noConversion"/>
  </si>
  <si>
    <t>인천서희학교</t>
    <phoneticPr fontId="1" type="noConversion"/>
  </si>
  <si>
    <t>월</t>
    <phoneticPr fontId="1" type="noConversion"/>
  </si>
  <si>
    <t>완료</t>
    <phoneticPr fontId="1" type="noConversion"/>
  </si>
  <si>
    <t>외부 소규모 환경개선 공사</t>
    <phoneticPr fontId="1" type="noConversion"/>
  </si>
  <si>
    <t>월</t>
    <phoneticPr fontId="1" type="noConversion"/>
  </si>
  <si>
    <t>월</t>
    <phoneticPr fontId="1" type="noConversion"/>
  </si>
  <si>
    <t>완료</t>
    <phoneticPr fontId="1" type="noConversion"/>
  </si>
  <si>
    <t>화</t>
    <phoneticPr fontId="1" type="noConversion"/>
  </si>
  <si>
    <t>완료</t>
    <phoneticPr fontId="1" type="noConversion"/>
  </si>
  <si>
    <t>화</t>
    <phoneticPr fontId="1" type="noConversion"/>
  </si>
  <si>
    <t>완료</t>
    <phoneticPr fontId="1" type="noConversion"/>
  </si>
  <si>
    <t>화</t>
    <phoneticPr fontId="1" type="noConversion"/>
  </si>
  <si>
    <t>계산여자중학교</t>
    <phoneticPr fontId="1" type="noConversion"/>
  </si>
  <si>
    <t>인천연송고등학교</t>
    <phoneticPr fontId="1" type="noConversion"/>
  </si>
  <si>
    <t>인천신대초등학교</t>
    <phoneticPr fontId="1" type="noConversion"/>
  </si>
  <si>
    <t>인천현송중학교</t>
    <phoneticPr fontId="1" type="noConversion"/>
  </si>
  <si>
    <t>청량중학교</t>
    <phoneticPr fontId="1" type="noConversion"/>
  </si>
  <si>
    <t>동부</t>
    <phoneticPr fontId="1" type="noConversion"/>
  </si>
  <si>
    <t>북부</t>
    <phoneticPr fontId="1" type="noConversion"/>
  </si>
  <si>
    <t>인천한들초등학교</t>
    <phoneticPr fontId="1" type="noConversion"/>
  </si>
  <si>
    <t>서부</t>
    <phoneticPr fontId="1" type="noConversion"/>
  </si>
  <si>
    <t>북부</t>
    <phoneticPr fontId="1" type="noConversion"/>
  </si>
  <si>
    <t>동부</t>
    <phoneticPr fontId="1" type="noConversion"/>
  </si>
  <si>
    <t>중학교</t>
    <phoneticPr fontId="1" type="noConversion"/>
  </si>
  <si>
    <t>고등학교</t>
    <phoneticPr fontId="1" type="noConversion"/>
  </si>
  <si>
    <t>중학교</t>
    <phoneticPr fontId="1" type="noConversion"/>
  </si>
  <si>
    <t>가사실 환경개선공사</t>
    <phoneticPr fontId="1" type="noConversion"/>
  </si>
  <si>
    <t>미래교실 인테리어 공사</t>
    <phoneticPr fontId="1" type="noConversion"/>
  </si>
  <si>
    <t>위클래스 교실 환경개선공사</t>
    <phoneticPr fontId="1" type="noConversion"/>
  </si>
  <si>
    <t>도서관 환경개선공사</t>
    <phoneticPr fontId="1" type="noConversion"/>
  </si>
  <si>
    <t>화</t>
    <phoneticPr fontId="1" type="noConversion"/>
  </si>
  <si>
    <t>토목</t>
    <phoneticPr fontId="1" type="noConversion"/>
  </si>
  <si>
    <t>오수관 누수 보수공사</t>
    <phoneticPr fontId="1" type="noConversion"/>
  </si>
  <si>
    <t>고등학교</t>
    <phoneticPr fontId="1" type="noConversion"/>
  </si>
  <si>
    <t>공립</t>
    <phoneticPr fontId="1" type="noConversion"/>
  </si>
  <si>
    <t>남부</t>
    <phoneticPr fontId="1" type="noConversion"/>
  </si>
  <si>
    <t>산곡여자중학교</t>
    <phoneticPr fontId="1" type="noConversion"/>
  </si>
  <si>
    <t>북부</t>
    <phoneticPr fontId="1" type="noConversion"/>
  </si>
  <si>
    <t>AI융합교육실 전기공사</t>
    <phoneticPr fontId="1" type="noConversion"/>
  </si>
  <si>
    <t>인천신검단초등학교</t>
    <phoneticPr fontId="1" type="noConversion"/>
  </si>
  <si>
    <t>돌봄교실 구축 공사</t>
    <phoneticPr fontId="1" type="noConversion"/>
  </si>
  <si>
    <t>수</t>
    <phoneticPr fontId="1" type="noConversion"/>
  </si>
  <si>
    <t>완료</t>
    <phoneticPr fontId="1" type="noConversion"/>
  </si>
  <si>
    <t>인천청량초등학교</t>
    <phoneticPr fontId="1" type="noConversion"/>
  </si>
  <si>
    <t>토목</t>
    <phoneticPr fontId="1" type="noConversion"/>
  </si>
  <si>
    <t>야외학습장 설치공사</t>
    <phoneticPr fontId="1" type="noConversion"/>
  </si>
  <si>
    <t>초등학교</t>
    <phoneticPr fontId="1" type="noConversion"/>
  </si>
  <si>
    <t>서부</t>
    <phoneticPr fontId="1" type="noConversion"/>
  </si>
  <si>
    <t>동부</t>
    <phoneticPr fontId="1" type="noConversion"/>
  </si>
  <si>
    <t>수</t>
    <phoneticPr fontId="1" type="noConversion"/>
  </si>
  <si>
    <t>완료</t>
    <phoneticPr fontId="1" type="noConversion"/>
  </si>
  <si>
    <t>수</t>
    <phoneticPr fontId="1" type="noConversion"/>
  </si>
  <si>
    <t>완료</t>
    <phoneticPr fontId="1" type="noConversion"/>
  </si>
  <si>
    <t>수</t>
    <phoneticPr fontId="1" type="noConversion"/>
  </si>
  <si>
    <t>옥련여자고등학교</t>
    <phoneticPr fontId="1" type="noConversion"/>
  </si>
  <si>
    <t>기계</t>
    <phoneticPr fontId="1" type="noConversion"/>
  </si>
  <si>
    <t>LNG 전환 가스배관공사</t>
    <phoneticPr fontId="1" type="noConversion"/>
  </si>
  <si>
    <t>고등학교</t>
    <phoneticPr fontId="1" type="noConversion"/>
  </si>
  <si>
    <t>동부</t>
    <phoneticPr fontId="1" type="noConversion"/>
  </si>
  <si>
    <t>목</t>
    <phoneticPr fontId="1" type="noConversion"/>
  </si>
  <si>
    <t>완료</t>
    <phoneticPr fontId="1" type="noConversion"/>
  </si>
  <si>
    <t>신송고등학교</t>
    <phoneticPr fontId="1" type="noConversion"/>
  </si>
  <si>
    <t>인천담방초등학교</t>
    <phoneticPr fontId="1" type="noConversion"/>
  </si>
  <si>
    <t>부일중학교</t>
    <phoneticPr fontId="1" type="noConversion"/>
  </si>
  <si>
    <t>학생분리지도실 리모델링 공사</t>
    <phoneticPr fontId="1" type="noConversion"/>
  </si>
  <si>
    <t>도움반 환경개선공사</t>
    <phoneticPr fontId="1" type="noConversion"/>
  </si>
  <si>
    <t>학생분리실 공사</t>
    <phoneticPr fontId="1" type="noConversion"/>
  </si>
  <si>
    <t>도서관 환경개선공사</t>
    <phoneticPr fontId="1" type="noConversion"/>
  </si>
  <si>
    <t>완료</t>
    <phoneticPr fontId="1" type="noConversion"/>
  </si>
  <si>
    <t>완료</t>
    <phoneticPr fontId="1" type="noConversion"/>
  </si>
  <si>
    <t>완료</t>
    <phoneticPr fontId="1" type="noConversion"/>
  </si>
  <si>
    <t>인성여자고등학교</t>
    <phoneticPr fontId="1" type="noConversion"/>
  </si>
  <si>
    <t>인천서면초등학교</t>
    <phoneticPr fontId="1" type="noConversion"/>
  </si>
  <si>
    <t>인천신정초등학교</t>
    <phoneticPr fontId="1" type="noConversion"/>
  </si>
  <si>
    <t>박문중학교</t>
    <phoneticPr fontId="1" type="noConversion"/>
  </si>
  <si>
    <t>인천관교초등학교</t>
    <phoneticPr fontId="1" type="noConversion"/>
  </si>
  <si>
    <t>상담실, 분리지도실 구축 공사</t>
    <phoneticPr fontId="1" type="noConversion"/>
  </si>
  <si>
    <t>체육관 내부 도색 공사</t>
    <phoneticPr fontId="1" type="noConversion"/>
  </si>
  <si>
    <t>다목적실 구축 공사</t>
    <phoneticPr fontId="1" type="noConversion"/>
  </si>
  <si>
    <t>외벽도색 공사</t>
    <phoneticPr fontId="1" type="noConversion"/>
  </si>
  <si>
    <t>휴게공간 환경 공사</t>
    <phoneticPr fontId="1" type="noConversion"/>
  </si>
  <si>
    <t>어학실 개선공사</t>
    <phoneticPr fontId="1" type="noConversion"/>
  </si>
  <si>
    <t>목</t>
    <phoneticPr fontId="1" type="noConversion"/>
  </si>
  <si>
    <t>금</t>
    <phoneticPr fontId="1" type="noConversion"/>
  </si>
  <si>
    <t>고등학교</t>
    <phoneticPr fontId="1" type="noConversion"/>
  </si>
  <si>
    <t>중학교</t>
    <phoneticPr fontId="1" type="noConversion"/>
  </si>
  <si>
    <t>초등학교</t>
    <phoneticPr fontId="1" type="noConversion"/>
  </si>
  <si>
    <t>고등학교</t>
    <phoneticPr fontId="1" type="noConversion"/>
  </si>
  <si>
    <t>중학교</t>
    <phoneticPr fontId="1" type="noConversion"/>
  </si>
  <si>
    <t>목</t>
    <phoneticPr fontId="1" type="noConversion"/>
  </si>
  <si>
    <t>계산여자중학교</t>
    <phoneticPr fontId="1" type="noConversion"/>
  </si>
  <si>
    <t>인천뷰티예술고등학교</t>
    <phoneticPr fontId="1" type="noConversion"/>
  </si>
  <si>
    <t>기계</t>
    <phoneticPr fontId="1" type="noConversion"/>
  </si>
  <si>
    <t>가사실 환경개선공사</t>
    <phoneticPr fontId="1" type="noConversion"/>
  </si>
  <si>
    <t>화장실 양변기 교체 공사</t>
    <phoneticPr fontId="1" type="noConversion"/>
  </si>
  <si>
    <t>조리실 공간혁신사업 공사</t>
    <phoneticPr fontId="1" type="noConversion"/>
  </si>
  <si>
    <t>목</t>
    <phoneticPr fontId="1" type="noConversion"/>
  </si>
  <si>
    <t>금</t>
    <phoneticPr fontId="1" type="noConversion"/>
  </si>
  <si>
    <t>중학교</t>
    <phoneticPr fontId="1" type="noConversion"/>
  </si>
  <si>
    <t>간재울초등학교</t>
    <phoneticPr fontId="1" type="noConversion"/>
  </si>
  <si>
    <t>금</t>
    <phoneticPr fontId="1" type="noConversion"/>
  </si>
  <si>
    <t>공립</t>
    <phoneticPr fontId="1" type="noConversion"/>
  </si>
  <si>
    <t>동부</t>
    <phoneticPr fontId="1" type="noConversion"/>
  </si>
  <si>
    <t>인천용현남초등학교</t>
    <phoneticPr fontId="1" type="noConversion"/>
  </si>
  <si>
    <t>남부</t>
    <phoneticPr fontId="1" type="noConversion"/>
  </si>
  <si>
    <t>동부</t>
    <phoneticPr fontId="1" type="noConversion"/>
  </si>
  <si>
    <t>북부</t>
    <phoneticPr fontId="1" type="noConversion"/>
  </si>
  <si>
    <t>인천논현초등학교</t>
    <phoneticPr fontId="1" type="noConversion"/>
  </si>
  <si>
    <t>사립</t>
    <phoneticPr fontId="1" type="noConversion"/>
  </si>
  <si>
    <t>동부</t>
    <phoneticPr fontId="1" type="noConversion"/>
  </si>
  <si>
    <t>공립</t>
    <phoneticPr fontId="1" type="noConversion"/>
  </si>
  <si>
    <t>남부</t>
    <phoneticPr fontId="1" type="noConversion"/>
  </si>
  <si>
    <t>서부</t>
    <phoneticPr fontId="1" type="noConversion"/>
  </si>
  <si>
    <t>월</t>
    <phoneticPr fontId="1" type="noConversion"/>
  </si>
  <si>
    <t>위클래스 환경개선공사</t>
    <phoneticPr fontId="1" type="noConversion"/>
  </si>
  <si>
    <t>커뮤니티실 환경개선공사</t>
    <phoneticPr fontId="1" type="noConversion"/>
  </si>
  <si>
    <t>목</t>
    <phoneticPr fontId="1" type="noConversion"/>
  </si>
  <si>
    <t>금</t>
    <phoneticPr fontId="1" type="noConversion"/>
  </si>
  <si>
    <t>완료</t>
    <phoneticPr fontId="1" type="noConversion"/>
  </si>
  <si>
    <t>완료</t>
    <phoneticPr fontId="1" type="noConversion"/>
  </si>
  <si>
    <t>인천검단꿈유치원</t>
    <phoneticPr fontId="1" type="noConversion"/>
  </si>
  <si>
    <t>부평고등학교</t>
    <phoneticPr fontId="1" type="noConversion"/>
  </si>
  <si>
    <t>인천청천초등학교</t>
    <phoneticPr fontId="1" type="noConversion"/>
  </si>
  <si>
    <t>인천마전고등학교</t>
    <phoneticPr fontId="1" type="noConversion"/>
  </si>
  <si>
    <t>AI실 및 유희실 환경개선공사</t>
    <phoneticPr fontId="1" type="noConversion"/>
  </si>
  <si>
    <t>예술로 이음 캠프마켓 공연장 구축 공사</t>
    <phoneticPr fontId="1" type="noConversion"/>
  </si>
  <si>
    <t>공간혁신 공사</t>
    <phoneticPr fontId="1" type="noConversion"/>
  </si>
  <si>
    <t>급시실계단보수 외 2곳 환경개선공사</t>
    <phoneticPr fontId="1" type="noConversion"/>
  </si>
  <si>
    <t>VR실 바닥 및 벽쿠션 교체 공사</t>
    <phoneticPr fontId="1" type="noConversion"/>
  </si>
  <si>
    <t>월</t>
    <phoneticPr fontId="1" type="noConversion"/>
  </si>
  <si>
    <t>화</t>
    <phoneticPr fontId="1" type="noConversion"/>
  </si>
  <si>
    <t>인천진산초등학교</t>
    <phoneticPr fontId="1" type="noConversion"/>
  </si>
  <si>
    <t>인천신촌초등학교</t>
    <phoneticPr fontId="1" type="noConversion"/>
  </si>
  <si>
    <t>인천구월초등학교</t>
    <phoneticPr fontId="1" type="noConversion"/>
  </si>
  <si>
    <t>인천안산초등학교</t>
    <phoneticPr fontId="1" type="noConversion"/>
  </si>
  <si>
    <t>용유초중학교</t>
    <phoneticPr fontId="1" type="noConversion"/>
  </si>
  <si>
    <t>영흥초등학교</t>
    <phoneticPr fontId="1" type="noConversion"/>
  </si>
  <si>
    <t>서인천고등학교</t>
    <phoneticPr fontId="1" type="noConversion"/>
  </si>
  <si>
    <t>환경유해물질 검출로 인한 바닥 환경개선공사</t>
    <phoneticPr fontId="1" type="noConversion"/>
  </si>
  <si>
    <t>교사동 내부 도장공사</t>
    <phoneticPr fontId="1" type="noConversion"/>
  </si>
  <si>
    <t>심리안정실 환경개선공사</t>
    <phoneticPr fontId="1" type="noConversion"/>
  </si>
  <si>
    <t>도서관 환경개선공사</t>
    <phoneticPr fontId="1" type="noConversion"/>
  </si>
  <si>
    <t>소형화물용 엘리베이터 철거 및 보수 공사</t>
    <phoneticPr fontId="1" type="noConversion"/>
  </si>
  <si>
    <t>어학실 환경개선공사</t>
    <phoneticPr fontId="1" type="noConversion"/>
  </si>
  <si>
    <t>교무실 및 도서관 인테리어 공사</t>
    <phoneticPr fontId="1" type="noConversion"/>
  </si>
  <si>
    <t>도서관 현대화 공사</t>
    <phoneticPr fontId="1" type="noConversion"/>
  </si>
  <si>
    <t>AI융합교육 중심학교 공간 구축 공사</t>
    <phoneticPr fontId="1" type="noConversion"/>
  </si>
  <si>
    <t>목</t>
    <phoneticPr fontId="1" type="noConversion"/>
  </si>
  <si>
    <t>완료</t>
    <phoneticPr fontId="1" type="noConversion"/>
  </si>
  <si>
    <t>유치원</t>
    <phoneticPr fontId="1" type="noConversion"/>
  </si>
  <si>
    <t>고등학교</t>
    <phoneticPr fontId="1" type="noConversion"/>
  </si>
  <si>
    <t>고등학교</t>
    <phoneticPr fontId="1" type="noConversion"/>
  </si>
  <si>
    <t>초등학교</t>
    <phoneticPr fontId="1" type="noConversion"/>
  </si>
  <si>
    <t>초등학교</t>
    <phoneticPr fontId="1" type="noConversion"/>
  </si>
  <si>
    <t>중학교</t>
    <phoneticPr fontId="1" type="noConversion"/>
  </si>
  <si>
    <t>초등학교</t>
    <phoneticPr fontId="1" type="noConversion"/>
  </si>
  <si>
    <t>서부</t>
    <phoneticPr fontId="1" type="noConversion"/>
  </si>
  <si>
    <t>북부</t>
    <phoneticPr fontId="1" type="noConversion"/>
  </si>
  <si>
    <t>공립</t>
    <phoneticPr fontId="1" type="noConversion"/>
  </si>
  <si>
    <t>북부</t>
    <phoneticPr fontId="1" type="noConversion"/>
  </si>
  <si>
    <t>공립</t>
    <phoneticPr fontId="1" type="noConversion"/>
  </si>
  <si>
    <t>서부</t>
    <phoneticPr fontId="1" type="noConversion"/>
  </si>
  <si>
    <t>인천함박초등학교</t>
    <phoneticPr fontId="1" type="noConversion"/>
  </si>
  <si>
    <t>동부</t>
    <phoneticPr fontId="1" type="noConversion"/>
  </si>
  <si>
    <t>북부</t>
    <phoneticPr fontId="1" type="noConversion"/>
  </si>
  <si>
    <t>인천관교초등학교</t>
    <phoneticPr fontId="1" type="noConversion"/>
  </si>
  <si>
    <t>인천함박초등학교</t>
    <phoneticPr fontId="1" type="noConversion"/>
  </si>
  <si>
    <t>동부</t>
    <phoneticPr fontId="1" type="noConversion"/>
  </si>
  <si>
    <t>남부</t>
    <phoneticPr fontId="1" type="noConversion"/>
  </si>
  <si>
    <t>남부</t>
    <phoneticPr fontId="1" type="noConversion"/>
  </si>
  <si>
    <t>인천송도초등학교</t>
    <phoneticPr fontId="1" type="noConversion"/>
  </si>
  <si>
    <t>인천공촌초등학교</t>
    <phoneticPr fontId="1" type="noConversion"/>
  </si>
  <si>
    <t>미추홀외국어고등학교</t>
    <phoneticPr fontId="1" type="noConversion"/>
  </si>
  <si>
    <t>장서초등학교</t>
    <phoneticPr fontId="1" type="noConversion"/>
  </si>
  <si>
    <t>인천아라고등학교</t>
    <phoneticPr fontId="1" type="noConversion"/>
  </si>
  <si>
    <t>능허대중학교</t>
    <phoneticPr fontId="1" type="noConversion"/>
  </si>
  <si>
    <t>화단통행로 보수 및 생태학습장 조성 공사</t>
    <phoneticPr fontId="1" type="noConversion"/>
  </si>
  <si>
    <t>후문 보차도 구분 개선공사</t>
    <phoneticPr fontId="1" type="noConversion"/>
  </si>
  <si>
    <t>후문 슬라이딩 게이트 설치 공사</t>
    <phoneticPr fontId="1" type="noConversion"/>
  </si>
  <si>
    <t>맨발걷기산책로 세족장 조성 공사</t>
    <phoneticPr fontId="1" type="noConversion"/>
  </si>
  <si>
    <t>북카페 야외데크 설치 공사</t>
    <phoneticPr fontId="1" type="noConversion"/>
  </si>
  <si>
    <t>맨홀 및 보도블럭 보수 공사</t>
    <phoneticPr fontId="1" type="noConversion"/>
  </si>
  <si>
    <t>화단정비조경 공사</t>
    <phoneticPr fontId="1" type="noConversion"/>
  </si>
  <si>
    <t>보차도 분리 및 아스콘 포장 공사</t>
    <phoneticPr fontId="1" type="noConversion"/>
  </si>
  <si>
    <t>목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</si>
  <si>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</si>
  <si>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</si>
  <si>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</si>
  <si>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</si>
  <si>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완료</t>
    <phoneticPr fontId="1" type="noConversion"/>
  </si>
  <si>
    <t>완료</t>
    <phoneticPr fontId="1" type="noConversion"/>
  </si>
  <si>
    <t>동부</t>
    <phoneticPr fontId="1" type="noConversion"/>
  </si>
  <si>
    <t>고등학교</t>
    <phoneticPr fontId="1" type="noConversion"/>
  </si>
  <si>
    <t>부평여자고등학교</t>
    <phoneticPr fontId="1" type="noConversion"/>
  </si>
  <si>
    <t>인천남동초등학교</t>
    <phoneticPr fontId="1" type="noConversion"/>
  </si>
  <si>
    <t>급식실 보수공사</t>
    <phoneticPr fontId="1" type="noConversion"/>
  </si>
  <si>
    <t>소방시설 보수공사</t>
    <phoneticPr fontId="1" type="noConversion"/>
  </si>
  <si>
    <t>수</t>
    <phoneticPr fontId="1" type="noConversion"/>
  </si>
  <si>
    <t>고등학교</t>
    <phoneticPr fontId="1" type="noConversion"/>
  </si>
  <si>
    <t>인천한별초등학교</t>
    <phoneticPr fontId="1" type="noConversion"/>
  </si>
  <si>
    <t>인천청라초등학교</t>
    <phoneticPr fontId="1" type="noConversion"/>
  </si>
  <si>
    <t>인천예일고등학교</t>
    <phoneticPr fontId="1" type="noConversion"/>
  </si>
  <si>
    <t>박문중학교</t>
    <phoneticPr fontId="1" type="noConversion"/>
  </si>
  <si>
    <t>인천동방중학교</t>
    <phoneticPr fontId="1" type="noConversion"/>
  </si>
  <si>
    <t>초등학교</t>
    <phoneticPr fontId="1" type="noConversion"/>
  </si>
  <si>
    <t>고등학교</t>
    <phoneticPr fontId="1" type="noConversion"/>
  </si>
  <si>
    <t>전기차 충전기 이설 공사</t>
    <phoneticPr fontId="1" type="noConversion"/>
  </si>
  <si>
    <t>태양광발전장치 인버터 교체공사</t>
    <phoneticPr fontId="1" type="noConversion"/>
  </si>
  <si>
    <t>강당 환경개선 전기공사</t>
    <phoneticPr fontId="1" type="noConversion"/>
  </si>
  <si>
    <t>cctv 추가 및 비상벨 설치공사</t>
    <phoneticPr fontId="1" type="noConversion"/>
  </si>
  <si>
    <t>전기차 충전시설 이전 설치공사</t>
    <phoneticPr fontId="1" type="noConversion"/>
  </si>
  <si>
    <t>음성점멸유도등 및 시각경보등 설치 공사</t>
    <phoneticPr fontId="1" type="noConversion"/>
  </si>
  <si>
    <t>금</t>
    <phoneticPr fontId="1" type="noConversion"/>
  </si>
  <si>
    <t>서부</t>
    <phoneticPr fontId="1" type="noConversion"/>
  </si>
  <si>
    <t>사립</t>
    <phoneticPr fontId="1" type="noConversion"/>
  </si>
  <si>
    <t>공립</t>
    <phoneticPr fontId="1" type="noConversion"/>
  </si>
  <si>
    <t>화</t>
    <phoneticPr fontId="1" type="noConversion"/>
  </si>
  <si>
    <t>월</t>
    <phoneticPr fontId="1" type="noConversion"/>
  </si>
  <si>
    <t>인천청람중학교</t>
    <phoneticPr fontId="1" type="noConversion"/>
  </si>
  <si>
    <t>월</t>
    <phoneticPr fontId="1" type="noConversion"/>
  </si>
  <si>
    <t>인천원당초등학교</t>
    <phoneticPr fontId="1" type="noConversion"/>
  </si>
  <si>
    <t>삼산고등학교</t>
    <phoneticPr fontId="1" type="noConversion"/>
  </si>
  <si>
    <t>초등학교</t>
    <phoneticPr fontId="1" type="noConversion"/>
  </si>
  <si>
    <t>고등학교</t>
    <phoneticPr fontId="1" type="noConversion"/>
  </si>
  <si>
    <t>월</t>
    <phoneticPr fontId="1" type="noConversion"/>
  </si>
  <si>
    <t>인천연송고등학교</t>
    <phoneticPr fontId="1" type="noConversion"/>
  </si>
  <si>
    <t>작전고등학교</t>
    <phoneticPr fontId="1" type="noConversion"/>
  </si>
  <si>
    <t>전기</t>
    <phoneticPr fontId="1" type="noConversion"/>
  </si>
  <si>
    <t>미래교실 전기공사</t>
    <phoneticPr fontId="1" type="noConversion"/>
  </si>
  <si>
    <t>도서관 및 특수학급 환경개선 전기공사</t>
    <phoneticPr fontId="1" type="noConversion"/>
  </si>
  <si>
    <t>금</t>
    <phoneticPr fontId="1" type="noConversion"/>
  </si>
  <si>
    <t>월</t>
    <phoneticPr fontId="1" type="noConversion"/>
  </si>
  <si>
    <t>고등학교</t>
    <phoneticPr fontId="1" type="noConversion"/>
  </si>
  <si>
    <t>동부</t>
    <phoneticPr fontId="1" type="noConversion"/>
  </si>
  <si>
    <t>북부</t>
    <phoneticPr fontId="1" type="noConversion"/>
  </si>
  <si>
    <t>서부</t>
    <phoneticPr fontId="1" type="noConversion"/>
  </si>
  <si>
    <t>수</t>
    <phoneticPr fontId="1" type="noConversion"/>
  </si>
  <si>
    <t>서부</t>
    <phoneticPr fontId="1" type="noConversion"/>
  </si>
  <si>
    <t>남부</t>
    <phoneticPr fontId="1" type="noConversion"/>
  </si>
  <si>
    <t>북부</t>
    <phoneticPr fontId="1" type="noConversion"/>
  </si>
  <si>
    <t>월</t>
    <phoneticPr fontId="1" type="noConversion"/>
  </si>
  <si>
    <t>발명교육센터 시설개선 건축공사</t>
    <phoneticPr fontId="1" type="noConversion"/>
  </si>
  <si>
    <t>본관 외벽 인방보수 외 시설보수공사</t>
    <phoneticPr fontId="1" type="noConversion"/>
  </si>
  <si>
    <t>스마트팜 조성공사</t>
    <phoneticPr fontId="1" type="noConversion"/>
  </si>
  <si>
    <t>화</t>
    <phoneticPr fontId="1" type="noConversion"/>
  </si>
  <si>
    <t>완료</t>
    <phoneticPr fontId="1" type="noConversion"/>
  </si>
  <si>
    <t>수</t>
    <phoneticPr fontId="1" type="noConversion"/>
  </si>
  <si>
    <t>목</t>
    <phoneticPr fontId="1" type="noConversion"/>
  </si>
  <si>
    <t>본관 누수 보수공사</t>
    <phoneticPr fontId="1" type="noConversion"/>
  </si>
  <si>
    <t>월</t>
    <phoneticPr fontId="1" type="noConversion"/>
  </si>
  <si>
    <t>완료</t>
    <phoneticPr fontId="1" type="noConversion"/>
  </si>
  <si>
    <t>동부</t>
    <phoneticPr fontId="1" type="noConversion"/>
  </si>
  <si>
    <t>인천옥련초등학교</t>
    <phoneticPr fontId="1" type="noConversion"/>
  </si>
  <si>
    <t>인천과학예술영재학교</t>
    <phoneticPr fontId="1" type="noConversion"/>
  </si>
  <si>
    <t>소방시설(음성점멸유도등 설치) 공사</t>
    <phoneticPr fontId="1" type="noConversion"/>
  </si>
  <si>
    <t>인천석남중학교</t>
    <phoneticPr fontId="1" type="noConversion"/>
  </si>
  <si>
    <t>전기차충전시설 이전 설치 공사</t>
    <phoneticPr fontId="1" type="noConversion"/>
  </si>
  <si>
    <t>중학교</t>
    <phoneticPr fontId="1" type="noConversion"/>
  </si>
  <si>
    <t>서부</t>
    <phoneticPr fontId="1" type="noConversion"/>
  </si>
  <si>
    <t>월</t>
    <phoneticPr fontId="1" type="noConversion"/>
  </si>
  <si>
    <t>금</t>
    <phoneticPr fontId="1" type="noConversion"/>
  </si>
  <si>
    <t>인천삼산초등학교</t>
    <phoneticPr fontId="1" type="noConversion"/>
  </si>
  <si>
    <t>금</t>
    <phoneticPr fontId="1" type="noConversion"/>
  </si>
  <si>
    <t>인주중학교</t>
    <phoneticPr fontId="1" type="noConversion"/>
  </si>
  <si>
    <t>미술실 환경개선공사</t>
    <phoneticPr fontId="1" type="noConversion"/>
  </si>
  <si>
    <t>영종중학교</t>
    <phoneticPr fontId="1" type="noConversion"/>
  </si>
  <si>
    <t>인천갈월초등학교</t>
    <phoneticPr fontId="1" type="noConversion"/>
  </si>
  <si>
    <t>스터디카페 구축공사</t>
    <phoneticPr fontId="1" type="noConversion"/>
  </si>
  <si>
    <t>화</t>
    <phoneticPr fontId="1" type="noConversion"/>
  </si>
  <si>
    <t>수</t>
    <phoneticPr fontId="1" type="noConversion"/>
  </si>
  <si>
    <t>완료</t>
    <phoneticPr fontId="1" type="noConversion"/>
  </si>
  <si>
    <t>완료</t>
    <phoneticPr fontId="1" type="noConversion"/>
  </si>
  <si>
    <t>연성초등학교</t>
    <phoneticPr fontId="1" type="noConversion"/>
  </si>
  <si>
    <t>배수로 그레이팅 교체 공사</t>
    <phoneticPr fontId="1" type="noConversion"/>
  </si>
  <si>
    <t>수</t>
    <phoneticPr fontId="1" type="noConversion"/>
  </si>
  <si>
    <t>초등학교</t>
    <phoneticPr fontId="1" type="noConversion"/>
  </si>
  <si>
    <t>남부</t>
    <phoneticPr fontId="1" type="noConversion"/>
  </si>
  <si>
    <t>북부</t>
    <phoneticPr fontId="1" type="noConversion"/>
  </si>
  <si>
    <t>동부</t>
    <phoneticPr fontId="1" type="noConversion"/>
  </si>
  <si>
    <t>인천금융고등학교</t>
    <phoneticPr fontId="1" type="noConversion"/>
  </si>
  <si>
    <t>강당 누수부위 코킹 및 부분 방수공사</t>
    <phoneticPr fontId="1" type="noConversion"/>
  </si>
  <si>
    <t>학부모자치실 공사</t>
    <phoneticPr fontId="1" type="noConversion"/>
  </si>
  <si>
    <t>사립</t>
    <phoneticPr fontId="1" type="noConversion"/>
  </si>
  <si>
    <t>동부</t>
    <phoneticPr fontId="1" type="noConversion"/>
  </si>
  <si>
    <t>인천연송고등학교</t>
    <phoneticPr fontId="1" type="noConversion"/>
  </si>
  <si>
    <t>공립</t>
    <phoneticPr fontId="1" type="noConversion"/>
  </si>
  <si>
    <t>동부</t>
    <phoneticPr fontId="1" type="noConversion"/>
  </si>
  <si>
    <t>인천대정초등학교</t>
    <phoneticPr fontId="1" type="noConversion"/>
  </si>
  <si>
    <t>북부</t>
    <phoneticPr fontId="1" type="noConversion"/>
  </si>
  <si>
    <t>인천금융고등학교</t>
    <phoneticPr fontId="1" type="noConversion"/>
  </si>
  <si>
    <t>고등학교</t>
    <phoneticPr fontId="1" type="noConversion"/>
  </si>
  <si>
    <t>전기</t>
    <phoneticPr fontId="1" type="noConversion"/>
  </si>
  <si>
    <t>취업정보센터 환경개선 전기공사</t>
    <phoneticPr fontId="1" type="noConversion"/>
  </si>
  <si>
    <t>목</t>
    <phoneticPr fontId="1" type="noConversion"/>
  </si>
  <si>
    <t>완료</t>
    <phoneticPr fontId="1" type="noConversion"/>
  </si>
  <si>
    <t>금</t>
    <phoneticPr fontId="1" type="noConversion"/>
  </si>
  <si>
    <t>금</t>
    <phoneticPr fontId="1" type="noConversion"/>
  </si>
  <si>
    <t>완료</t>
    <phoneticPr fontId="1" type="noConversion"/>
  </si>
  <si>
    <t>금</t>
    <phoneticPr fontId="1" type="noConversion"/>
  </si>
  <si>
    <t>CCTV 추가 설치 및 노후 CCTV 교체 공사</t>
    <phoneticPr fontId="1" type="noConversion"/>
  </si>
  <si>
    <t>금</t>
    <phoneticPr fontId="1" type="noConversion"/>
  </si>
  <si>
    <t>서부</t>
    <phoneticPr fontId="1" type="noConversion"/>
  </si>
  <si>
    <t>사립</t>
    <phoneticPr fontId="1" type="noConversion"/>
  </si>
  <si>
    <t>월</t>
    <phoneticPr fontId="1" type="noConversion"/>
  </si>
  <si>
    <t>취업정보센터 환경개선공사</t>
    <phoneticPr fontId="1" type="noConversion"/>
  </si>
  <si>
    <t>수</t>
    <phoneticPr fontId="1" type="noConversion"/>
  </si>
  <si>
    <t>인천기계공업고등학교</t>
    <phoneticPr fontId="1" type="noConversion"/>
  </si>
  <si>
    <t>굴삭기 공사장 조성 공사</t>
    <phoneticPr fontId="1" type="noConversion"/>
  </si>
  <si>
    <t>월</t>
    <phoneticPr fontId="1" type="noConversion"/>
  </si>
  <si>
    <t>목</t>
    <phoneticPr fontId="1" type="noConversion"/>
  </si>
  <si>
    <t>공사금액(원)</t>
    <phoneticPr fontId="1" type="noConversion"/>
  </si>
  <si>
    <t>공립</t>
    <phoneticPr fontId="1" type="noConversion"/>
  </si>
  <si>
    <t>남부</t>
    <phoneticPr fontId="1" type="noConversion"/>
  </si>
  <si>
    <t>완료</t>
    <phoneticPr fontId="1" type="noConversion"/>
  </si>
  <si>
    <t>월</t>
    <phoneticPr fontId="1" type="noConversion"/>
  </si>
  <si>
    <t>전기</t>
    <phoneticPr fontId="1" type="noConversion"/>
  </si>
  <si>
    <t>미술실 환경개선공사</t>
    <phoneticPr fontId="1" type="noConversion"/>
  </si>
  <si>
    <t>중학교</t>
    <phoneticPr fontId="1" type="noConversion"/>
  </si>
  <si>
    <t>남부</t>
    <phoneticPr fontId="1" type="noConversion"/>
  </si>
  <si>
    <t>화</t>
    <phoneticPr fontId="1" type="noConversion"/>
  </si>
  <si>
    <t>목</t>
    <phoneticPr fontId="1" type="noConversion"/>
  </si>
  <si>
    <t>인천부흥고등학교</t>
    <phoneticPr fontId="1" type="noConversion"/>
  </si>
  <si>
    <t>인천미송초등학교</t>
    <phoneticPr fontId="1" type="noConversion"/>
  </si>
  <si>
    <t>인천효성고등학교</t>
    <phoneticPr fontId="1" type="noConversion"/>
  </si>
  <si>
    <t>강당 환경개선공사</t>
    <phoneticPr fontId="1" type="noConversion"/>
  </si>
  <si>
    <t>교실 걸레받이 교체 공사</t>
    <phoneticPr fontId="1" type="noConversion"/>
  </si>
  <si>
    <t>중앙현관로비 및 4층 미래교실 환경개선공사</t>
    <phoneticPr fontId="1" type="noConversion"/>
  </si>
  <si>
    <t>수</t>
    <phoneticPr fontId="1" type="noConversion"/>
  </si>
  <si>
    <t>월</t>
    <phoneticPr fontId="1" type="noConversion"/>
  </si>
  <si>
    <t>금</t>
    <phoneticPr fontId="1" type="noConversion"/>
  </si>
  <si>
    <t>완료</t>
    <phoneticPr fontId="1" type="noConversion"/>
  </si>
  <si>
    <t>북부</t>
    <phoneticPr fontId="1" type="noConversion"/>
  </si>
  <si>
    <t>고등학교</t>
    <phoneticPr fontId="1" type="noConversion"/>
  </si>
  <si>
    <t>동부</t>
    <phoneticPr fontId="1" type="noConversion"/>
  </si>
  <si>
    <t>북부</t>
    <phoneticPr fontId="1" type="noConversion"/>
  </si>
  <si>
    <t>전기</t>
    <phoneticPr fontId="1" type="noConversion"/>
  </si>
  <si>
    <t>전기차충전시설 이전 설치 공사</t>
    <phoneticPr fontId="1" type="noConversion"/>
  </si>
  <si>
    <t>금</t>
    <phoneticPr fontId="1" type="noConversion"/>
  </si>
  <si>
    <t>완료</t>
    <phoneticPr fontId="1" type="noConversion"/>
  </si>
  <si>
    <t>인천가원초등학교</t>
    <phoneticPr fontId="1" type="noConversion"/>
  </si>
  <si>
    <t>서부</t>
    <phoneticPr fontId="1" type="noConversion"/>
  </si>
  <si>
    <t>수</t>
    <phoneticPr fontId="1" type="noConversion"/>
  </si>
  <si>
    <t>인천예일중학교</t>
    <phoneticPr fontId="1" type="noConversion"/>
  </si>
  <si>
    <t>인천해송고등학교</t>
    <phoneticPr fontId="1" type="noConversion"/>
  </si>
  <si>
    <t>본관동 코킹보수 및 부분 방수 공사</t>
    <phoneticPr fontId="1" type="noConversion"/>
  </si>
  <si>
    <t>인천송천고등학교</t>
    <phoneticPr fontId="1" type="noConversion"/>
  </si>
  <si>
    <t>인천용현초등학교</t>
    <phoneticPr fontId="1" type="noConversion"/>
  </si>
  <si>
    <t>농구장 구축 공사</t>
    <phoneticPr fontId="1" type="noConversion"/>
  </si>
  <si>
    <t>들꽃정원 내 쉼터 조성 공사</t>
    <phoneticPr fontId="1" type="noConversion"/>
  </si>
  <si>
    <t>중앙현관로비 및 미래교실 환경개선 전기공사</t>
    <phoneticPr fontId="1" type="noConversion"/>
  </si>
  <si>
    <t xml:space="preserve">우수관로 보수공사 </t>
    <phoneticPr fontId="1" type="noConversion"/>
  </si>
  <si>
    <t>후문 이전공사</t>
    <phoneticPr fontId="1" type="noConversion"/>
  </si>
  <si>
    <t>야외 놀이공간활동 조성공사</t>
    <phoneticPr fontId="1" type="noConversion"/>
  </si>
  <si>
    <t>산곡남중학교</t>
    <phoneticPr fontId="1" type="noConversion"/>
  </si>
  <si>
    <t>연평고등학교</t>
    <phoneticPr fontId="1" type="noConversion"/>
  </si>
  <si>
    <t>인천장아초등학교</t>
    <phoneticPr fontId="1" type="noConversion"/>
  </si>
  <si>
    <t>강당샌딩 및 흡음판 설치공사</t>
    <phoneticPr fontId="1" type="noConversion"/>
  </si>
  <si>
    <t>인천중산초등학교</t>
    <phoneticPr fontId="1" type="noConversion"/>
  </si>
  <si>
    <t>옥상 방수공사(본관동 방수 추가)</t>
    <phoneticPr fontId="1" type="noConversion"/>
  </si>
  <si>
    <t>기술가정실 환경개선공사</t>
    <phoneticPr fontId="1" type="noConversion"/>
  </si>
  <si>
    <t>강당 및 본관 옥탑 누수 보수 공사</t>
    <phoneticPr fontId="1" type="noConversion"/>
  </si>
  <si>
    <t>교내 외벽 방수 공사</t>
    <phoneticPr fontId="1" type="noConversion"/>
  </si>
  <si>
    <t>유치원 놀이터 및 재활용장 환경개선공사</t>
    <phoneticPr fontId="1" type="noConversion"/>
  </si>
  <si>
    <t>인천마전초등학교</t>
    <phoneticPr fontId="1" type="noConversion"/>
  </si>
  <si>
    <t>운동장 환경개선공사</t>
    <phoneticPr fontId="1" type="noConversion"/>
  </si>
  <si>
    <t>인천석남초등학교</t>
    <phoneticPr fontId="1" type="noConversion"/>
  </si>
  <si>
    <t>체육관 바닥 보수 공사</t>
    <phoneticPr fontId="1" type="noConversion"/>
  </si>
  <si>
    <t>인천대중예술고등학교</t>
    <phoneticPr fontId="1" type="noConversion"/>
  </si>
  <si>
    <t>도서관 마루교체공사</t>
    <phoneticPr fontId="1" type="noConversion"/>
  </si>
  <si>
    <t>만수중학교</t>
    <phoneticPr fontId="1" type="noConversion"/>
  </si>
  <si>
    <t>검단고등학교</t>
    <phoneticPr fontId="1" type="noConversion"/>
  </si>
  <si>
    <t>인천창영초등학교</t>
    <phoneticPr fontId="1" type="noConversion"/>
  </si>
  <si>
    <t>모래장 보수 공사</t>
    <phoneticPr fontId="1" type="noConversion"/>
  </si>
  <si>
    <t>동산중학교</t>
    <phoneticPr fontId="1" type="noConversion"/>
  </si>
  <si>
    <t>인천송천초등학교</t>
    <phoneticPr fontId="1" type="noConversion"/>
  </si>
  <si>
    <t>인천석암초등학교</t>
    <phoneticPr fontId="1" type="noConversion"/>
  </si>
  <si>
    <t>옥상 부분방수 공사</t>
    <phoneticPr fontId="1" type="noConversion"/>
  </si>
  <si>
    <t>중앙현관 벽체 환경개선공사</t>
    <phoneticPr fontId="1" type="noConversion"/>
  </si>
  <si>
    <t>보도블럭 및 캐노피 설치공사</t>
    <phoneticPr fontId="1" type="noConversion"/>
  </si>
  <si>
    <t>학생분리지도실 구축공사</t>
    <phoneticPr fontId="1" type="noConversion"/>
  </si>
  <si>
    <t>삼산중학교</t>
    <phoneticPr fontId="1" type="noConversion"/>
  </si>
  <si>
    <t>신현여자중학교</t>
    <phoneticPr fontId="1" type="noConversion"/>
  </si>
  <si>
    <t>계산공업고등학교</t>
    <phoneticPr fontId="1" type="noConversion"/>
  </si>
  <si>
    <t>도서관 마루교체 및 보행로 보도블럭 포장공사</t>
    <phoneticPr fontId="1" type="noConversion"/>
  </si>
  <si>
    <t>시청각실 환경개선공사</t>
    <phoneticPr fontId="1" type="noConversion"/>
  </si>
  <si>
    <t>코킹호일 및 외부도장 공사</t>
    <phoneticPr fontId="1" type="noConversion"/>
  </si>
  <si>
    <t>그린에너지시스템과 환경개선공사</t>
    <phoneticPr fontId="1" type="noConversion"/>
  </si>
  <si>
    <t>인천해원고등학교</t>
    <phoneticPr fontId="1" type="noConversion"/>
  </si>
  <si>
    <t>야외 체육시설(농구장) 공사</t>
    <phoneticPr fontId="1" type="noConversion"/>
  </si>
  <si>
    <t>전기차 이설작업 전기공사</t>
    <phoneticPr fontId="1" type="noConversion"/>
  </si>
  <si>
    <t xml:space="preserve">냉난방기 설치공사 </t>
    <phoneticPr fontId="1" type="noConversion"/>
  </si>
  <si>
    <t>인천천마초등학교</t>
    <phoneticPr fontId="1" type="noConversion"/>
  </si>
  <si>
    <t>인천소래초등학교</t>
    <phoneticPr fontId="1" type="noConversion"/>
  </si>
  <si>
    <t>옥상 방수 및 외벽 보수공사</t>
    <phoneticPr fontId="1" type="noConversion"/>
  </si>
  <si>
    <t>멀티비전 환경개선공사</t>
    <phoneticPr fontId="1" type="noConversion"/>
  </si>
  <si>
    <t>급식실 오븐기 교체에 따른 전원 공사</t>
    <phoneticPr fontId="1" type="noConversion"/>
  </si>
  <si>
    <t>비고</t>
    <phoneticPr fontId="1" type="noConversion"/>
  </si>
  <si>
    <t>용현중학교</t>
    <phoneticPr fontId="1" type="noConversion"/>
  </si>
  <si>
    <t>도서실 환경개선공사</t>
    <phoneticPr fontId="1" type="noConversion"/>
  </si>
  <si>
    <t>인천새봄초등학교</t>
    <phoneticPr fontId="1" type="noConversion"/>
  </si>
  <si>
    <t>인천청라고등학교</t>
    <phoneticPr fontId="1" type="noConversion"/>
  </si>
  <si>
    <t>인천도림초등학교</t>
    <phoneticPr fontId="1" type="noConversion"/>
  </si>
  <si>
    <t>내가초등학교</t>
    <phoneticPr fontId="1" type="noConversion"/>
  </si>
  <si>
    <t>공감오솔길 조성공사</t>
    <phoneticPr fontId="1" type="noConversion"/>
  </si>
  <si>
    <t>운동장 정비 공사</t>
    <phoneticPr fontId="1" type="noConversion"/>
  </si>
  <si>
    <t>난간설치 공사</t>
    <phoneticPr fontId="1" type="noConversion"/>
  </si>
  <si>
    <t>인천송림초등학교</t>
    <phoneticPr fontId="1" type="noConversion"/>
  </si>
  <si>
    <t>로비 환경개선공사</t>
    <phoneticPr fontId="1" type="noConversion"/>
  </si>
  <si>
    <t>난간설치, 화장실 벽타일 교체 공사</t>
    <phoneticPr fontId="1" type="noConversion"/>
  </si>
  <si>
    <t>인천체육고등학교</t>
    <phoneticPr fontId="1" type="noConversion"/>
  </si>
  <si>
    <t>인천만수북초등학교</t>
    <phoneticPr fontId="1" type="noConversion"/>
  </si>
  <si>
    <t>LED전자현수막(옥외용) 설치공사</t>
    <phoneticPr fontId="1" type="noConversion"/>
  </si>
  <si>
    <t>운동장 조명개선(투광기설치) 전기 공사</t>
    <phoneticPr fontId="1" type="noConversion"/>
  </si>
  <si>
    <t>로비 천장교체공사</t>
    <phoneticPr fontId="1" type="noConversion"/>
  </si>
  <si>
    <t>로비 및 현관 환경개선공사</t>
    <phoneticPr fontId="1" type="noConversion"/>
  </si>
  <si>
    <t>서곶중학교</t>
    <phoneticPr fontId="1" type="noConversion"/>
  </si>
  <si>
    <t>인천중산고등학교</t>
    <phoneticPr fontId="1" type="noConversion"/>
  </si>
  <si>
    <t>갈산중학교</t>
    <phoneticPr fontId="1" type="noConversion"/>
  </si>
  <si>
    <t>컴퓨터실 바닥공사</t>
    <phoneticPr fontId="1" type="noConversion"/>
  </si>
  <si>
    <t>컴퓨터실 통신공사</t>
    <phoneticPr fontId="1" type="noConversion"/>
  </si>
  <si>
    <t>특수학급 증설 및 교무실 이전 관련 공사</t>
    <phoneticPr fontId="1" type="noConversion"/>
  </si>
  <si>
    <t>별관동 학생 안전을 위한 데크시설 설치 공사</t>
    <phoneticPr fontId="1" type="noConversion"/>
  </si>
  <si>
    <t>송도중학교</t>
    <phoneticPr fontId="1" type="noConversion"/>
  </si>
  <si>
    <t>노후 비가림시설(차양) 개선공사</t>
    <phoneticPr fontId="1" type="noConversion"/>
  </si>
  <si>
    <t>전기차충전기 설치공사</t>
    <phoneticPr fontId="1" type="noConversion"/>
  </si>
  <si>
    <t>CCTV 케이블 교체공사</t>
    <phoneticPr fontId="1" type="noConversion"/>
  </si>
  <si>
    <t>다목적실 공간조성 통신공사</t>
    <phoneticPr fontId="1" type="noConversion"/>
  </si>
  <si>
    <t>학교체육시설(강당) 환경개선공사</t>
    <phoneticPr fontId="1" type="noConversion"/>
  </si>
  <si>
    <t>문학정보고등학교</t>
    <phoneticPr fontId="1" type="noConversion"/>
  </si>
  <si>
    <t>누수 보수 공사</t>
    <phoneticPr fontId="1" type="noConversion"/>
  </si>
  <si>
    <t>옥상 실외기패드 등 방수공사</t>
    <phoneticPr fontId="1" type="noConversion"/>
  </si>
  <si>
    <t>미래교실 건축 공사</t>
    <phoneticPr fontId="1" type="noConversion"/>
  </si>
  <si>
    <t>기숙사 및 본관동 방수 공사</t>
    <phoneticPr fontId="1" type="noConversion"/>
  </si>
  <si>
    <t>백석고등학교</t>
    <phoneticPr fontId="1" type="noConversion"/>
  </si>
  <si>
    <t>인천과학고등학교</t>
    <phoneticPr fontId="1" type="noConversion"/>
  </si>
  <si>
    <t>변압기 교체공사</t>
    <phoneticPr fontId="1" type="noConversion"/>
  </si>
  <si>
    <t>도서관 및 학부모실 환경개선공사</t>
    <phoneticPr fontId="1" type="noConversion"/>
  </si>
  <si>
    <t>숭덕여자고등학교</t>
    <phoneticPr fontId="1" type="noConversion"/>
  </si>
  <si>
    <t>운동장 복토공사</t>
    <phoneticPr fontId="1" type="noConversion"/>
  </si>
  <si>
    <t>우수관 트렌치 공사</t>
    <phoneticPr fontId="1" type="noConversion"/>
  </si>
  <si>
    <t>인천서림초등학교</t>
    <phoneticPr fontId="1" type="noConversion"/>
  </si>
  <si>
    <t>저수조교체공사</t>
    <phoneticPr fontId="1" type="noConversion"/>
  </si>
  <si>
    <t>인천후정초등학교</t>
    <phoneticPr fontId="1" type="noConversion"/>
  </si>
  <si>
    <t>인천진산과학고등학교</t>
    <phoneticPr fontId="1" type="noConversion"/>
  </si>
  <si>
    <t>누수보수 및 방수공사</t>
    <phoneticPr fontId="1" type="noConversion"/>
  </si>
  <si>
    <t>천문대 구축공사</t>
    <phoneticPr fontId="1" type="noConversion"/>
  </si>
  <si>
    <t>천문대 설치 소방 공사</t>
    <phoneticPr fontId="1" type="noConversion"/>
  </si>
  <si>
    <t>천문대 설치 전기, 통신 공사</t>
    <phoneticPr fontId="1" type="noConversion"/>
  </si>
  <si>
    <t xml:space="preserve"> 계양중학교</t>
    <phoneticPr fontId="1" type="noConversion"/>
  </si>
  <si>
    <t>지하전기실 누수개선공사</t>
    <phoneticPr fontId="1" type="noConversion"/>
  </si>
  <si>
    <t>인천일신초등학교</t>
    <phoneticPr fontId="1" type="noConversion"/>
  </si>
  <si>
    <t>내부 도장 공사</t>
    <phoneticPr fontId="1" type="noConversion"/>
  </si>
  <si>
    <t>외벽보수공사</t>
    <phoneticPr fontId="1" type="noConversion"/>
  </si>
  <si>
    <t>하점초등학교</t>
    <phoneticPr fontId="1" type="noConversion"/>
  </si>
  <si>
    <t>인천가현중학교</t>
    <phoneticPr fontId="1" type="noConversion"/>
  </si>
  <si>
    <t>동아리 활동홀 공사</t>
    <phoneticPr fontId="1" type="noConversion"/>
  </si>
  <si>
    <t>인천심곡초등학교</t>
    <phoneticPr fontId="1" type="noConversion"/>
  </si>
  <si>
    <t>고무논슬립철거 및 설치 공사</t>
    <phoneticPr fontId="1" type="noConversion"/>
  </si>
  <si>
    <t>북포초등학교</t>
    <phoneticPr fontId="1" type="noConversion"/>
  </si>
  <si>
    <t>미래교실 구축 공사</t>
    <phoneticPr fontId="1" type="noConversion"/>
  </si>
  <si>
    <t>전국기능경기대회 학교 경기장 구축 공사</t>
    <phoneticPr fontId="1" type="noConversion"/>
  </si>
  <si>
    <t>전국기능경기대회 학교 경기장 구축 전기 공사</t>
    <phoneticPr fontId="1" type="noConversion"/>
  </si>
  <si>
    <t>신흥중학교</t>
    <phoneticPr fontId="1" type="noConversion"/>
  </si>
  <si>
    <t>계산중학교</t>
    <phoneticPr fontId="1" type="noConversion"/>
  </si>
  <si>
    <t>테라스 도색 공사</t>
    <phoneticPr fontId="1" type="noConversion"/>
  </si>
  <si>
    <t>부개여자고등학교</t>
    <phoneticPr fontId="1" type="noConversion"/>
  </si>
  <si>
    <t>북측 주차장 그레이팅 안전 덮개 및 담장 하부 가림막 설치 공사</t>
    <phoneticPr fontId="1" type="noConversion"/>
  </si>
  <si>
    <t>인천불로초등학교</t>
    <phoneticPr fontId="1" type="noConversion"/>
  </si>
  <si>
    <t>인천석천초등학교</t>
    <phoneticPr fontId="1" type="noConversion"/>
  </si>
  <si>
    <t>영어교실 바닥공사</t>
    <phoneticPr fontId="1" type="noConversion"/>
  </si>
  <si>
    <t>급식실 천장재 교체 공사</t>
    <phoneticPr fontId="1" type="noConversion"/>
  </si>
  <si>
    <t>돌봄교실 환경개선 공사</t>
    <phoneticPr fontId="1" type="noConversion"/>
  </si>
  <si>
    <t>스마트 미래교실 구축공사</t>
    <phoneticPr fontId="1" type="noConversion"/>
  </si>
  <si>
    <t>인천청람초등학교</t>
    <phoneticPr fontId="1" type="noConversion"/>
  </si>
  <si>
    <t>화장실 복도공간 3개소 환경개선공사</t>
    <phoneticPr fontId="1" type="noConversion"/>
  </si>
  <si>
    <t>벽체도배 및 협의실 환경개선공사</t>
    <phoneticPr fontId="1" type="noConversion"/>
  </si>
  <si>
    <t>인천소방고등학교</t>
    <phoneticPr fontId="1" type="noConversion"/>
  </si>
  <si>
    <t>연화중학교</t>
    <phoneticPr fontId="1" type="noConversion"/>
  </si>
  <si>
    <t>강당 및 용접실 인테리어 공사</t>
    <phoneticPr fontId="1" type="noConversion"/>
  </si>
  <si>
    <t>교무실 환경개선 공사</t>
    <phoneticPr fontId="1" type="noConversion"/>
  </si>
  <si>
    <t>인천연수초등학교</t>
    <phoneticPr fontId="1" type="noConversion"/>
  </si>
  <si>
    <t>급식실 온수보일러 교체 및 도시가스 배관공사</t>
    <phoneticPr fontId="1" type="noConversion"/>
  </si>
  <si>
    <t>교무실 환경개선 전기 및 통신 공사</t>
    <phoneticPr fontId="1" type="noConversion"/>
  </si>
  <si>
    <t>천정 복사난방 및 누전 등 전기공사</t>
    <phoneticPr fontId="1" type="noConversion"/>
  </si>
  <si>
    <t>스터디카페 구축 전기공사</t>
    <phoneticPr fontId="1" type="noConversion"/>
  </si>
  <si>
    <t>급식실 전원포설 전기공사</t>
    <phoneticPr fontId="1" type="noConversion"/>
  </si>
  <si>
    <t>인천성지초등학교병설유치원</t>
    <phoneticPr fontId="1" type="noConversion"/>
  </si>
  <si>
    <t xml:space="preserve"> 인천여자고등학교</t>
    <phoneticPr fontId="1" type="noConversion"/>
  </si>
  <si>
    <t>스터디카페 인테리어 공사</t>
    <phoneticPr fontId="1" type="noConversion"/>
  </si>
  <si>
    <t>역도부실 환경개선 공사</t>
    <phoneticPr fontId="1" type="noConversion"/>
  </si>
  <si>
    <t>인천디자인고등학교</t>
    <phoneticPr fontId="1" type="noConversion"/>
  </si>
  <si>
    <t>인천금마초등학교</t>
    <phoneticPr fontId="1" type="noConversion"/>
  </si>
  <si>
    <t>인천조동초등학교</t>
    <phoneticPr fontId="1" type="noConversion"/>
  </si>
  <si>
    <t>실습실 공간혁신공사</t>
    <phoneticPr fontId="1" type="noConversion"/>
  </si>
  <si>
    <t>교장실 및 외부테라스 3곳 환경개선공사</t>
    <phoneticPr fontId="1" type="noConversion"/>
  </si>
  <si>
    <t>탁구장 바닥공사</t>
    <phoneticPr fontId="1" type="noConversion"/>
  </si>
  <si>
    <t>부원중학교</t>
    <phoneticPr fontId="1" type="noConversion"/>
  </si>
  <si>
    <t>방음벽 개선공사</t>
    <phoneticPr fontId="1" type="noConversion"/>
  </si>
  <si>
    <t>인천해원초등학교</t>
    <phoneticPr fontId="1" type="noConversion"/>
  </si>
  <si>
    <t>늘품꿈터 환경개선공사</t>
    <phoneticPr fontId="1" type="noConversion"/>
  </si>
  <si>
    <t>명신초등학교</t>
    <phoneticPr fontId="1" type="noConversion"/>
  </si>
  <si>
    <t>인천아라꿈유치원</t>
    <phoneticPr fontId="1" type="noConversion"/>
  </si>
  <si>
    <t>인천연송초등학교</t>
    <phoneticPr fontId="1" type="noConversion"/>
  </si>
  <si>
    <t>인천검암초등학교</t>
    <phoneticPr fontId="1" type="noConversion"/>
  </si>
  <si>
    <t>특수학급 구축 및 돌봄교실 환경개선 공사</t>
    <phoneticPr fontId="1" type="noConversion"/>
  </si>
  <si>
    <t>내외부도장공사</t>
    <phoneticPr fontId="1" type="noConversion"/>
  </si>
  <si>
    <t>화장실 외부 가림막 설치공사</t>
    <phoneticPr fontId="1" type="noConversion"/>
  </si>
  <si>
    <t>인천초은중학교</t>
    <phoneticPr fontId="1" type="noConversion"/>
  </si>
  <si>
    <t>석정여자고등학교</t>
    <phoneticPr fontId="1" type="noConversion"/>
  </si>
  <si>
    <t>연못 데크 설치 공사</t>
    <phoneticPr fontId="1" type="noConversion"/>
  </si>
  <si>
    <t>미래교실 환경개선 전기공사</t>
    <phoneticPr fontId="1" type="noConversion"/>
  </si>
  <si>
    <t>다목적강당 LED스크린 전광판 설치 공사</t>
    <phoneticPr fontId="1" type="noConversion"/>
  </si>
  <si>
    <t>청학중학교</t>
    <phoneticPr fontId="1" type="noConversion"/>
  </si>
  <si>
    <t>노후 축구부실 환경개선공사</t>
    <phoneticPr fontId="1" type="noConversion"/>
  </si>
  <si>
    <t>면학실 및 창의융합동 환경개선공사</t>
    <phoneticPr fontId="1" type="noConversion"/>
  </si>
  <si>
    <t>면학실 및 도서관 환경개선 전기공사</t>
    <phoneticPr fontId="1" type="noConversion"/>
  </si>
  <si>
    <t>수신기 교체공사</t>
    <phoneticPr fontId="1" type="noConversion"/>
  </si>
  <si>
    <t>관교중학교</t>
    <phoneticPr fontId="1" type="noConversion"/>
  </si>
  <si>
    <t>개별화교실 증설에 따른 인테리어 공사</t>
    <phoneticPr fontId="1" type="noConversion"/>
  </si>
  <si>
    <t>영종고등학교</t>
    <phoneticPr fontId="1" type="noConversion"/>
  </si>
  <si>
    <t>인천부원초등학교</t>
    <phoneticPr fontId="1" type="noConversion"/>
  </si>
  <si>
    <t>특수반 인테리어 공사</t>
    <phoneticPr fontId="1" type="noConversion"/>
  </si>
  <si>
    <t>특수학급 증설에 따른 인테리어 공사</t>
    <phoneticPr fontId="1" type="noConversion"/>
  </si>
  <si>
    <t>특수반 인테리어 전기 공사</t>
    <phoneticPr fontId="1" type="noConversion"/>
  </si>
  <si>
    <t>가림고등학교</t>
    <phoneticPr fontId="1" type="noConversion"/>
  </si>
  <si>
    <t>교사동 외벽 인방파손부 보강 및 보수공사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</si>
</sst>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3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left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176" fontId="0" fillId="0" borderId="33" xfId="0" applyNumberFormat="1" applyBorder="1" applyAlignment="1">
      <alignment horizontal="right" vertical="center"/>
    </xf>
    <xf numFmtId="14" fontId="0" fillId="0" borderId="33" xfId="0" applyNumberFormat="1" applyBorder="1" applyAlignment="1">
      <alignment horizontal="center" vertical="center"/>
    </xf>
    <xf numFmtId="176" fontId="0" fillId="6" borderId="1" xfId="0" applyNumberFormat="1" applyFill="1" applyBorder="1" applyAlignment="1">
      <alignment horizontal="right" vertical="center"/>
    </xf>
    <xf numFmtId="0" fontId="0" fillId="0" borderId="35" xfId="0" applyBorder="1" applyAlignment="1">
      <alignment horizontal="center" vertical="center"/>
    </xf>
    <xf numFmtId="176" fontId="0" fillId="0" borderId="35" xfId="0" applyNumberFormat="1" applyBorder="1" applyAlignment="1">
      <alignment horizontal="right" vertical="center"/>
    </xf>
    <xf numFmtId="14" fontId="0" fillId="0" borderId="35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6" fontId="0" fillId="0" borderId="2" xfId="0" applyNumberFormat="1" applyBorder="1" applyAlignment="1">
      <alignment horizontal="right" vertical="center"/>
    </xf>
    <xf numFmtId="14" fontId="0" fillId="0" borderId="2" xfId="0" applyNumberForma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176" fontId="0" fillId="0" borderId="37" xfId="0" applyNumberFormat="1" applyBorder="1" applyAlignment="1">
      <alignment horizontal="right" vertical="center"/>
    </xf>
    <xf numFmtId="14" fontId="0" fillId="0" borderId="37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176" fontId="0" fillId="0" borderId="38" xfId="0" applyNumberFormat="1" applyBorder="1" applyAlignment="1">
      <alignment horizontal="right" vertical="center"/>
    </xf>
    <xf numFmtId="14" fontId="0" fillId="0" borderId="38" xfId="0" applyNumberFormat="1" applyBorder="1" applyAlignment="1">
      <alignment horizontal="center" vertical="center"/>
    </xf>
    <xf numFmtId="0" fontId="0" fillId="0" borderId="38" xfId="0" applyBorder="1" applyAlignment="1">
      <alignment horizontal="left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view="pageBreakPreview" zoomScale="115" zoomScaleNormal="100" zoomScaleSheetLayoutView="115" workbookViewId="0">
      <selection activeCell="D21" sqref="D21"/>
    </sheetView>
  </sheetViews>
  <sheetFormatPr defaultRowHeight="16.5"/>
  <cols>
    <col min="1" max="1" width="3" customWidth="1"/>
    <col min="16" max="16" width="3.125" customWidth="1"/>
  </cols>
  <sheetData>
    <row r="1" spans="1:16" ht="17.25" thickBot="1"/>
    <row r="2" spans="1:16" s="35" customFormat="1" ht="38.25" thickBot="1">
      <c r="A2" s="96" t="s">
        <v>55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8"/>
    </row>
    <row r="3" spans="1:16" ht="17.25" thickBot="1"/>
    <row r="4" spans="1:16" s="1" customFormat="1" ht="23.25" customHeight="1" thickBot="1">
      <c r="B4" s="58" t="s">
        <v>30</v>
      </c>
      <c r="C4" s="40" t="s">
        <v>34</v>
      </c>
      <c r="D4" s="39" t="s">
        <v>20</v>
      </c>
      <c r="E4" s="8"/>
      <c r="F4" s="58" t="s">
        <v>1168</v>
      </c>
      <c r="G4" s="40" t="s">
        <v>34</v>
      </c>
      <c r="H4" s="39" t="s">
        <v>20</v>
      </c>
      <c r="I4" s="8"/>
      <c r="J4" s="58" t="s">
        <v>1165</v>
      </c>
      <c r="K4" s="40" t="s">
        <v>34</v>
      </c>
      <c r="L4" s="39" t="s">
        <v>20</v>
      </c>
      <c r="N4" s="58" t="s">
        <v>35</v>
      </c>
      <c r="O4" s="54" t="s">
        <v>34</v>
      </c>
    </row>
    <row r="5" spans="1:16" s="1" customFormat="1">
      <c r="B5" s="46" t="s">
        <v>21</v>
      </c>
      <c r="C5" s="41">
        <f>COUNTIF(내역!$C$13:C2439, "동부")</f>
        <v>197</v>
      </c>
      <c r="D5" s="50">
        <f t="shared" ref="D5:D10" si="0">C5/SUM($C$5:$C$9)</f>
        <v>0.29491017964071858</v>
      </c>
      <c r="E5" s="8"/>
      <c r="F5" s="46" t="s">
        <v>13</v>
      </c>
      <c r="G5" s="41">
        <f>COUNTIF(내역!$G$13:G2439, "건축")</f>
        <v>421</v>
      </c>
      <c r="H5" s="50">
        <f>G5/SUM($G$5:$G$8)</f>
        <v>0.63023952095808389</v>
      </c>
      <c r="I5" s="8"/>
      <c r="J5" s="46" t="s">
        <v>1166</v>
      </c>
      <c r="K5" s="41">
        <f>COUNTIF(내역!$B$13:B2439, "내역검토")</f>
        <v>665</v>
      </c>
      <c r="L5" s="50">
        <f>K5/SUM($K$5:$K$6)</f>
        <v>0.99550898203592819</v>
      </c>
      <c r="N5" s="46" t="s">
        <v>37</v>
      </c>
      <c r="O5" s="55">
        <f>SUM(G5:G8)</f>
        <v>668</v>
      </c>
    </row>
    <row r="6" spans="1:16" s="1" customFormat="1" ht="17.25" thickBot="1">
      <c r="B6" s="47" t="s">
        <v>10</v>
      </c>
      <c r="C6" s="42">
        <f>COUNTIF(내역!$C$13:C2440, "서부")</f>
        <v>151</v>
      </c>
      <c r="D6" s="51">
        <f t="shared" si="0"/>
        <v>0.22604790419161677</v>
      </c>
      <c r="E6" s="8"/>
      <c r="F6" s="47" t="s">
        <v>14</v>
      </c>
      <c r="G6" s="42">
        <f>COUNTIF(내역!$G$13:G2440, "토목")</f>
        <v>78</v>
      </c>
      <c r="H6" s="51">
        <f>G6/SUM($G$5:$G$8)</f>
        <v>0.11676646706586827</v>
      </c>
      <c r="I6" s="8"/>
      <c r="J6" s="59" t="s">
        <v>1169</v>
      </c>
      <c r="K6" s="88">
        <f>COUNTIF(내역!$B$13:B2440, "현장지원")</f>
        <v>3</v>
      </c>
      <c r="L6" s="52">
        <f>K6/SUM($K$5:$K$6)</f>
        <v>4.4910179640718561E-3</v>
      </c>
      <c r="N6" s="47" t="s">
        <v>17</v>
      </c>
      <c r="O6" s="56">
        <f>COUNTIF(내역!L$13:$N2440, "완료")</f>
        <v>668</v>
      </c>
    </row>
    <row r="7" spans="1:16" s="1" customFormat="1" ht="17.25" thickBot="1">
      <c r="B7" s="47" t="s">
        <v>22</v>
      </c>
      <c r="C7" s="42">
        <f>COUNTIF(내역!$C$13:C2441, "남부")</f>
        <v>139</v>
      </c>
      <c r="D7" s="51">
        <f t="shared" si="0"/>
        <v>0.20808383233532934</v>
      </c>
      <c r="E7" s="8"/>
      <c r="F7" s="47" t="s">
        <v>15</v>
      </c>
      <c r="G7" s="42">
        <f>COUNTIF(내역!$G$13:G2441, "기계")</f>
        <v>29</v>
      </c>
      <c r="H7" s="51">
        <f>G7/SUM($G$5:$G$8)</f>
        <v>4.3413173652694613E-2</v>
      </c>
      <c r="I7" s="8"/>
      <c r="J7" s="59" t="s">
        <v>51</v>
      </c>
      <c r="K7" s="88">
        <f>SUM(K5:K6)</f>
        <v>668</v>
      </c>
      <c r="L7" s="52">
        <f>K7/SUM($K$5:$K$6)</f>
        <v>1</v>
      </c>
      <c r="N7" s="59" t="s">
        <v>33</v>
      </c>
      <c r="O7" s="57">
        <f>COUNTIF(내역!L$13:$N2441, "처리중")</f>
        <v>0</v>
      </c>
    </row>
    <row r="8" spans="1:16" s="1" customFormat="1" ht="17.25" thickBot="1">
      <c r="B8" s="47" t="s">
        <v>9</v>
      </c>
      <c r="C8" s="42">
        <f>COUNTIF(내역!$C$13:C2442, "북부")</f>
        <v>160</v>
      </c>
      <c r="D8" s="51">
        <f t="shared" si="0"/>
        <v>0.23952095808383234</v>
      </c>
      <c r="E8" s="8"/>
      <c r="F8" s="59" t="s">
        <v>16</v>
      </c>
      <c r="G8" s="53">
        <f>COUNTIF(내역!$G$13:G2442, "전기")</f>
        <v>140</v>
      </c>
      <c r="H8" s="52">
        <f>G8/SUM($G$5:$G$8)</f>
        <v>0.20958083832335328</v>
      </c>
      <c r="I8" s="8"/>
      <c r="J8" s="8"/>
      <c r="K8" s="8"/>
    </row>
    <row r="9" spans="1:16" s="1" customFormat="1" ht="17.25" thickBot="1">
      <c r="B9" s="59" t="s">
        <v>11</v>
      </c>
      <c r="C9" s="53">
        <f>COUNTIF(내역!$C$13:C2443, "강화")</f>
        <v>21</v>
      </c>
      <c r="D9" s="52">
        <f t="shared" si="0"/>
        <v>3.1437125748502992E-2</v>
      </c>
      <c r="F9" s="59" t="s">
        <v>51</v>
      </c>
      <c r="G9" s="53">
        <f>SUM(G5:G8)</f>
        <v>668</v>
      </c>
      <c r="H9" s="52">
        <f>G9/SUM($G$5:$G$8)</f>
        <v>1</v>
      </c>
    </row>
    <row r="10" spans="1:16" s="1" customFormat="1" ht="17.25" thickBot="1">
      <c r="B10" s="59" t="s">
        <v>51</v>
      </c>
      <c r="C10" s="53">
        <f>SUM(C5:C9)</f>
        <v>668</v>
      </c>
      <c r="D10" s="52">
        <f t="shared" si="0"/>
        <v>1</v>
      </c>
    </row>
    <row r="11" spans="1:16" s="1" customFormat="1" ht="17.25" thickBot="1"/>
    <row r="12" spans="1:16" s="1" customFormat="1" ht="30" customHeight="1" thickBot="1">
      <c r="B12" s="45" t="s">
        <v>38</v>
      </c>
      <c r="C12" s="40" t="s">
        <v>39</v>
      </c>
      <c r="D12" s="38" t="s">
        <v>40</v>
      </c>
      <c r="E12" s="38" t="s">
        <v>41</v>
      </c>
      <c r="F12" s="38" t="s">
        <v>42</v>
      </c>
      <c r="G12" s="38" t="s">
        <v>43</v>
      </c>
      <c r="H12" s="38" t="s">
        <v>44</v>
      </c>
      <c r="I12" s="38" t="s">
        <v>45</v>
      </c>
      <c r="J12" s="38" t="s">
        <v>46</v>
      </c>
      <c r="K12" s="38" t="s">
        <v>47</v>
      </c>
      <c r="L12" s="38" t="s">
        <v>48</v>
      </c>
      <c r="M12" s="38" t="s">
        <v>49</v>
      </c>
      <c r="N12" s="38" t="s">
        <v>50</v>
      </c>
      <c r="O12" s="39" t="s">
        <v>52</v>
      </c>
    </row>
    <row r="13" spans="1:16" s="1" customFormat="1">
      <c r="B13" s="46" t="s">
        <v>13</v>
      </c>
      <c r="C13" s="41">
        <f>COUNTIF(내역!$G$13:$G$133, "건축")</f>
        <v>87</v>
      </c>
      <c r="D13" s="41">
        <f>COUNTIF(내역!$G$134:$G$189, "건축")</f>
        <v>42</v>
      </c>
      <c r="E13" s="41">
        <f>COUNTIF(내역!$G$190:$G$232, "건축")</f>
        <v>30</v>
      </c>
      <c r="F13" s="41">
        <f>COUNTIF(내역!$G$233:$G$286, "건축")</f>
        <v>28</v>
      </c>
      <c r="G13" s="41">
        <f>COUNTIF(내역!$G$287:$G$330, "건축")</f>
        <v>24</v>
      </c>
      <c r="H13" s="41">
        <f>COUNTIF(내역!$G$331:$G$396, "건축")</f>
        <v>34</v>
      </c>
      <c r="I13" s="41">
        <f>COUNTIF(내역!$G$397:$G$515, "건축")</f>
        <v>71</v>
      </c>
      <c r="J13" s="41">
        <f>COUNTIF(내역!$G$516:$G$539, "건축")</f>
        <v>13</v>
      </c>
      <c r="K13" s="41">
        <f>COUNTIF(내역!$G$540:$G$584, "건축")</f>
        <v>29</v>
      </c>
      <c r="L13" s="41">
        <f>COUNTIF(내역!$G$585:$G$605, "건축")</f>
        <v>12</v>
      </c>
      <c r="M13" s="41">
        <f>COUNTIF(내역!$G$606:$G$628, "건축")</f>
        <v>15</v>
      </c>
      <c r="N13" s="41">
        <f>COUNTIF(내역!$G$629:$G$680, "건축")</f>
        <v>36</v>
      </c>
      <c r="O13" s="37">
        <f>SUM(C13:N13)</f>
        <v>421</v>
      </c>
    </row>
    <row r="14" spans="1:16" s="1" customFormat="1">
      <c r="B14" s="47" t="s">
        <v>14</v>
      </c>
      <c r="C14" s="42">
        <f>COUNTIF(내역!$G$13:$G$133, "토목")</f>
        <v>12</v>
      </c>
      <c r="D14" s="42">
        <f>COUNTIF(내역!$G$134:$G$189, "토목")</f>
        <v>7</v>
      </c>
      <c r="E14" s="42">
        <f>COUNTIF(내역!$G$190:$G$232, "토목")</f>
        <v>7</v>
      </c>
      <c r="F14" s="42">
        <f>COUNTIF(내역!$G$233:$G$286, "토목")</f>
        <v>8</v>
      </c>
      <c r="G14" s="42">
        <f>COUNTIF(내역!$G$287:$G$330, "토목")</f>
        <v>2</v>
      </c>
      <c r="H14" s="42">
        <f>COUNTIF(내역!$G$331:$G$396, "토목")</f>
        <v>11</v>
      </c>
      <c r="I14" s="42">
        <f>COUNTIF(내역!$G$397:$G$515, "토목")</f>
        <v>13</v>
      </c>
      <c r="J14" s="42">
        <f>COUNTIF(내역!$G$516:$G$539, "토목")</f>
        <v>5</v>
      </c>
      <c r="K14" s="42">
        <f>COUNTIF(내역!$G$540:$G$584, "토목")</f>
        <v>8</v>
      </c>
      <c r="L14" s="42">
        <f>COUNTIF(내역!$G$585:$G$605, "토목")</f>
        <v>0</v>
      </c>
      <c r="M14" s="42">
        <f>COUNTIF(내역!$G$606:$G$628, "토목")</f>
        <v>3</v>
      </c>
      <c r="N14" s="42">
        <f>COUNTIF(내역!$G$629:$G$680, "토목")</f>
        <v>2</v>
      </c>
      <c r="O14" s="37">
        <f t="shared" ref="O14:O16" si="1">SUM(C14:N14)</f>
        <v>78</v>
      </c>
    </row>
    <row r="15" spans="1:16" s="1" customFormat="1">
      <c r="B15" s="47" t="s">
        <v>15</v>
      </c>
      <c r="C15" s="42">
        <f>COUNTIF(내역!$G$13:$G$133, "기계")</f>
        <v>2</v>
      </c>
      <c r="D15" s="42">
        <f>COUNTIF(내역!$G$134:$G$189, "기계")</f>
        <v>0</v>
      </c>
      <c r="E15" s="42">
        <f>COUNTIF(내역!$G$190:$G$232, "기계")</f>
        <v>1</v>
      </c>
      <c r="F15" s="42">
        <f>COUNTIF(내역!$G$233:$G$286, "기계")</f>
        <v>4</v>
      </c>
      <c r="G15" s="42">
        <f>COUNTIF(내역!$G$287:$G$330, "기계")</f>
        <v>2</v>
      </c>
      <c r="H15" s="42">
        <f>COUNTIF(내역!$G$331:$G$396, "기계")</f>
        <v>3</v>
      </c>
      <c r="I15" s="42">
        <f>COUNTIF(내역!$G$397:$G$515, "기계")</f>
        <v>9</v>
      </c>
      <c r="J15" s="42">
        <f>COUNTIF(내역!$G$516:$G$539, "기계")</f>
        <v>0</v>
      </c>
      <c r="K15" s="42">
        <f>COUNTIF(내역!$G$540:$G$584, "기계")</f>
        <v>2</v>
      </c>
      <c r="L15" s="42">
        <f>COUNTIF(내역!$G$585:$G$605, "기계")</f>
        <v>1</v>
      </c>
      <c r="M15" s="42">
        <f>COUNTIF(내역!$G$606:$G$628, "기계")</f>
        <v>3</v>
      </c>
      <c r="N15" s="42">
        <f>COUNTIF(내역!$G$629:$G$680, "기계")</f>
        <v>2</v>
      </c>
      <c r="O15" s="37">
        <f t="shared" si="1"/>
        <v>29</v>
      </c>
    </row>
    <row r="16" spans="1:16" s="1" customFormat="1" ht="17.25" thickBot="1">
      <c r="B16" s="48" t="s">
        <v>16</v>
      </c>
      <c r="C16" s="43">
        <f>COUNTIF(내역!$G$13:$G$133, "전기")</f>
        <v>20</v>
      </c>
      <c r="D16" s="43">
        <f>COUNTIF(내역!$G$134:$G$189, "전기")</f>
        <v>7</v>
      </c>
      <c r="E16" s="43">
        <f>COUNTIF(내역!$G$190:$G$232, "전기")</f>
        <v>5</v>
      </c>
      <c r="F16" s="43">
        <f>COUNTIF(내역!$G$233:$G$286, "전기")</f>
        <v>14</v>
      </c>
      <c r="G16" s="43">
        <f>COUNTIF(내역!$G$287:$G$330, "전기")</f>
        <v>16</v>
      </c>
      <c r="H16" s="43">
        <f>COUNTIF(내역!$G$331:$G$396, "전기")</f>
        <v>18</v>
      </c>
      <c r="I16" s="43">
        <f>COUNTIF(내역!$G$397:$G$515, "전기")</f>
        <v>26</v>
      </c>
      <c r="J16" s="43">
        <f>COUNTIF(내역!$G$516:$G$539, "전기")</f>
        <v>6</v>
      </c>
      <c r="K16" s="43">
        <f>COUNTIF(내역!$G$540:$G$584, "전기")</f>
        <v>6</v>
      </c>
      <c r="L16" s="43">
        <f>COUNTIF(내역!$G$585:$G$605, "전기")</f>
        <v>8</v>
      </c>
      <c r="M16" s="43">
        <f>COUNTIF(내역!$G$606:$G$628, "전기")</f>
        <v>2</v>
      </c>
      <c r="N16" s="43">
        <f>COUNTIF(내역!$G$629:$G$680, "전기")</f>
        <v>12</v>
      </c>
      <c r="O16" s="37">
        <f t="shared" si="1"/>
        <v>140</v>
      </c>
    </row>
    <row r="17" spans="2:15" s="1" customFormat="1" ht="22.5" customHeight="1" thickBot="1">
      <c r="B17" s="49" t="s">
        <v>51</v>
      </c>
      <c r="C17" s="44">
        <f t="shared" ref="C17:N17" si="2">SUM(C13:C16)</f>
        <v>121</v>
      </c>
      <c r="D17" s="44">
        <f t="shared" si="2"/>
        <v>56</v>
      </c>
      <c r="E17" s="44">
        <f t="shared" si="2"/>
        <v>43</v>
      </c>
      <c r="F17" s="44">
        <f t="shared" si="2"/>
        <v>54</v>
      </c>
      <c r="G17" s="44">
        <f t="shared" si="2"/>
        <v>44</v>
      </c>
      <c r="H17" s="44">
        <f t="shared" si="2"/>
        <v>66</v>
      </c>
      <c r="I17" s="68">
        <f t="shared" si="2"/>
        <v>119</v>
      </c>
      <c r="J17" s="68">
        <f t="shared" si="2"/>
        <v>24</v>
      </c>
      <c r="K17" s="68">
        <f t="shared" si="2"/>
        <v>45</v>
      </c>
      <c r="L17" s="68">
        <f t="shared" si="2"/>
        <v>21</v>
      </c>
      <c r="M17" s="68">
        <f t="shared" si="2"/>
        <v>23</v>
      </c>
      <c r="N17" s="68">
        <f t="shared" si="2"/>
        <v>52</v>
      </c>
      <c r="O17" s="36">
        <f>SUM(O13:O16)</f>
        <v>668</v>
      </c>
    </row>
  </sheetData>
  <mergeCells count="1">
    <mergeCell ref="A2:P2"/>
  </mergeCells>
  <phoneticPr fontId="1" type="noConversion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680"/>
  <sheetViews>
    <sheetView view="pageBreakPreview" zoomScale="90" zoomScaleNormal="100" zoomScaleSheetLayoutView="90" workbookViewId="0">
      <pane xSplit="7" ySplit="12" topLeftCell="H663" activePane="bottomRight" state="frozen"/>
      <selection pane="topRight" activeCell="H1" sqref="H1"/>
      <selection pane="bottomLeft" activeCell="A14" sqref="A14"/>
      <selection pane="bottomRight" activeCell="T9" sqref="T9"/>
    </sheetView>
  </sheetViews>
  <sheetFormatPr defaultRowHeight="16.5"/>
  <cols>
    <col min="1" max="5" width="10" style="1" customWidth="1"/>
    <col min="6" max="6" width="16.625" style="1" customWidth="1"/>
    <col min="7" max="7" width="10" style="1" customWidth="1"/>
    <col min="8" max="8" width="14" style="61" customWidth="1"/>
    <col min="9" max="9" width="48.875" style="1" customWidth="1"/>
    <col min="10" max="10" width="11.625" style="1" bestFit="1" customWidth="1"/>
    <col min="11" max="11" width="5.875" style="1" customWidth="1"/>
    <col min="12" max="12" width="11.625" style="1" customWidth="1"/>
    <col min="13" max="13" width="6.25" style="1" customWidth="1"/>
    <col min="14" max="14" width="10.75" style="1" customWidth="1"/>
    <col min="15" max="15" width="13" style="1" customWidth="1"/>
    <col min="16" max="19" width="9" style="7" customWidth="1"/>
    <col min="20" max="20" width="9" style="1" customWidth="1"/>
    <col min="21" max="21" width="11.125" style="1" customWidth="1"/>
    <col min="22" max="16384" width="9" style="1"/>
  </cols>
  <sheetData>
    <row r="2" spans="1:19" s="14" customFormat="1" ht="45">
      <c r="A2" s="99" t="s">
        <v>1202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3"/>
      <c r="R2" s="13"/>
      <c r="S2" s="13"/>
    </row>
    <row r="3" spans="1:19" s="4" customFormat="1" ht="18" thickBot="1">
      <c r="H3" s="62"/>
      <c r="P3" s="9"/>
      <c r="Q3" s="9"/>
      <c r="R3" s="9"/>
      <c r="S3" s="9"/>
    </row>
    <row r="4" spans="1:19" s="25" customFormat="1" ht="26.25" customHeight="1" thickBot="1">
      <c r="A4" s="21" t="s">
        <v>30</v>
      </c>
      <c r="B4" s="22" t="s">
        <v>34</v>
      </c>
      <c r="C4" s="23" t="s">
        <v>31</v>
      </c>
      <c r="D4" s="24" t="s">
        <v>34</v>
      </c>
      <c r="E4" s="21" t="s">
        <v>1165</v>
      </c>
      <c r="F4" s="22" t="s">
        <v>34</v>
      </c>
      <c r="G4" s="21" t="s">
        <v>35</v>
      </c>
      <c r="H4" s="22" t="s">
        <v>34</v>
      </c>
      <c r="P4" s="26"/>
      <c r="Q4" s="26"/>
      <c r="R4" s="26"/>
    </row>
    <row r="5" spans="1:19" s="4" customFormat="1" ht="28.5" customHeight="1">
      <c r="A5" s="29" t="s">
        <v>21</v>
      </c>
      <c r="B5" s="15">
        <f>COUNTIF($C$13:$C$1775, "동부")</f>
        <v>197</v>
      </c>
      <c r="C5" s="32" t="s">
        <v>13</v>
      </c>
      <c r="D5" s="16">
        <f>COUNTIF($G$13:$G$1775, "건축")</f>
        <v>421</v>
      </c>
      <c r="E5" s="29" t="s">
        <v>1166</v>
      </c>
      <c r="F5" s="17">
        <f>COUNTIF($B$13:$B$1775, "내역검토")</f>
        <v>665</v>
      </c>
      <c r="G5" s="29" t="s">
        <v>32</v>
      </c>
      <c r="H5" s="15">
        <f>SUM(D5:D9)</f>
        <v>668</v>
      </c>
      <c r="P5" s="9"/>
      <c r="Q5" s="9"/>
      <c r="R5" s="9"/>
    </row>
    <row r="6" spans="1:19" s="4" customFormat="1" ht="28.5" customHeight="1">
      <c r="A6" s="30" t="s">
        <v>10</v>
      </c>
      <c r="B6" s="17">
        <f>COUNTIF($C$13:$C$1775, "서부")</f>
        <v>151</v>
      </c>
      <c r="C6" s="33" t="s">
        <v>14</v>
      </c>
      <c r="D6" s="18">
        <f>COUNTIF($G$13:$G$1775, "토목")</f>
        <v>78</v>
      </c>
      <c r="E6" s="30" t="s">
        <v>1167</v>
      </c>
      <c r="F6" s="17">
        <f>COUNTIF($B$13:$B$1775, "현장지원")</f>
        <v>3</v>
      </c>
      <c r="G6" s="30" t="s">
        <v>17</v>
      </c>
      <c r="H6" s="17">
        <f>COUNTIF($N$13:$N$1775, "완료")</f>
        <v>668</v>
      </c>
      <c r="P6" s="9"/>
      <c r="Q6" s="9"/>
      <c r="R6" s="9"/>
    </row>
    <row r="7" spans="1:19" s="4" customFormat="1" ht="28.5" customHeight="1">
      <c r="A7" s="30" t="s">
        <v>22</v>
      </c>
      <c r="B7" s="17">
        <f>COUNTIF($C$13:$C$1775, "남부")</f>
        <v>139</v>
      </c>
      <c r="C7" s="33" t="s">
        <v>15</v>
      </c>
      <c r="D7" s="18">
        <f>COUNTIF($G$13:$G$1775, "기계")</f>
        <v>29</v>
      </c>
      <c r="E7" s="30"/>
      <c r="F7" s="17"/>
      <c r="G7" s="30" t="s">
        <v>33</v>
      </c>
      <c r="H7" s="17">
        <f>COUNTIF($N$13:$N$1775, "처리중")</f>
        <v>0</v>
      </c>
      <c r="P7" s="9"/>
      <c r="Q7" s="9"/>
      <c r="R7" s="9"/>
    </row>
    <row r="8" spans="1:19" s="4" customFormat="1" ht="28.5" customHeight="1">
      <c r="A8" s="30" t="s">
        <v>9</v>
      </c>
      <c r="B8" s="17">
        <f>COUNTIF($C$13:$C$1775, "북부")</f>
        <v>160</v>
      </c>
      <c r="C8" s="33" t="s">
        <v>16</v>
      </c>
      <c r="D8" s="18">
        <f>COUNTIF($G$13:$G$1775, "전기")</f>
        <v>140</v>
      </c>
      <c r="E8" s="30"/>
      <c r="F8" s="17"/>
      <c r="G8" s="30"/>
      <c r="H8" s="17"/>
      <c r="P8" s="9"/>
      <c r="Q8" s="9"/>
      <c r="R8" s="9"/>
    </row>
    <row r="9" spans="1:19" s="4" customFormat="1" ht="28.5" customHeight="1" thickBot="1">
      <c r="A9" s="31" t="s">
        <v>11</v>
      </c>
      <c r="B9" s="19">
        <f>COUNTIF($C$13:$C$1775, "강화")</f>
        <v>21</v>
      </c>
      <c r="C9" s="34"/>
      <c r="D9" s="20"/>
      <c r="E9" s="31"/>
      <c r="F9" s="19"/>
      <c r="G9" s="31"/>
      <c r="H9" s="19"/>
      <c r="P9" s="9"/>
      <c r="Q9" s="9"/>
      <c r="R9" s="9"/>
    </row>
    <row r="10" spans="1:19" s="4" customFormat="1" ht="17.25">
      <c r="A10" s="10"/>
      <c r="B10" s="10"/>
      <c r="C10" s="10"/>
      <c r="D10" s="10"/>
      <c r="E10" s="10"/>
      <c r="F10" s="10"/>
      <c r="G10" s="10"/>
      <c r="H10" s="63"/>
      <c r="I10" s="10"/>
      <c r="J10" s="10"/>
      <c r="K10" s="10"/>
      <c r="L10" s="10"/>
      <c r="M10" s="10"/>
      <c r="N10" s="10"/>
      <c r="O10" s="10"/>
      <c r="P10" s="9"/>
      <c r="Q10" s="9"/>
      <c r="R10" s="9"/>
      <c r="S10" s="9"/>
    </row>
    <row r="11" spans="1:19">
      <c r="A11" s="64">
        <f>SUBTOTAL(3,A13:A1654)</f>
        <v>668</v>
      </c>
      <c r="B11" s="64"/>
      <c r="C11" s="8"/>
      <c r="D11" s="8"/>
      <c r="E11" s="8"/>
      <c r="F11" s="8"/>
      <c r="G11" s="8"/>
      <c r="H11" s="64"/>
      <c r="I11" s="8"/>
      <c r="J11" s="8"/>
      <c r="K11" s="8"/>
      <c r="L11" s="8"/>
      <c r="M11" s="8"/>
      <c r="N11" s="11"/>
      <c r="O11" s="12"/>
    </row>
    <row r="12" spans="1:19" s="5" customFormat="1" ht="33">
      <c r="A12" s="27" t="s">
        <v>18</v>
      </c>
      <c r="B12" s="27" t="s">
        <v>1154</v>
      </c>
      <c r="C12" s="27" t="s">
        <v>0</v>
      </c>
      <c r="D12" s="27" t="s">
        <v>1</v>
      </c>
      <c r="E12" s="27" t="s">
        <v>2</v>
      </c>
      <c r="F12" s="27" t="s">
        <v>3</v>
      </c>
      <c r="G12" s="27" t="s">
        <v>4</v>
      </c>
      <c r="H12" s="60" t="s">
        <v>2019</v>
      </c>
      <c r="I12" s="27" t="s">
        <v>5</v>
      </c>
      <c r="J12" s="27" t="s">
        <v>6</v>
      </c>
      <c r="K12" s="27" t="s">
        <v>19</v>
      </c>
      <c r="L12" s="27" t="s">
        <v>7</v>
      </c>
      <c r="M12" s="27" t="s">
        <v>19</v>
      </c>
      <c r="N12" s="27" t="s">
        <v>36</v>
      </c>
      <c r="O12" s="28" t="s">
        <v>8</v>
      </c>
      <c r="P12" s="27" t="s">
        <v>2105</v>
      </c>
      <c r="Q12" s="6"/>
      <c r="R12" s="6"/>
      <c r="S12" s="6"/>
    </row>
    <row r="13" spans="1:19">
      <c r="A13" s="2">
        <v>1</v>
      </c>
      <c r="B13" s="2" t="s">
        <v>1155</v>
      </c>
      <c r="C13" s="2" t="s">
        <v>74</v>
      </c>
      <c r="D13" s="2" t="s">
        <v>27</v>
      </c>
      <c r="E13" s="2" t="s">
        <v>28</v>
      </c>
      <c r="F13" s="2" t="s">
        <v>1581</v>
      </c>
      <c r="G13" s="2" t="s">
        <v>23</v>
      </c>
      <c r="H13" s="65">
        <v>50787000</v>
      </c>
      <c r="I13" s="2" t="s">
        <v>56</v>
      </c>
      <c r="J13" s="3">
        <v>45658</v>
      </c>
      <c r="K13" s="2" t="s">
        <v>24</v>
      </c>
      <c r="L13" s="3">
        <v>45661</v>
      </c>
      <c r="M13" s="2" t="s">
        <v>29</v>
      </c>
      <c r="N13" s="2" t="s">
        <v>26</v>
      </c>
      <c r="O13" s="2">
        <f t="shared" ref="O13:O76" si="0">L13-J13+1</f>
        <v>4</v>
      </c>
    </row>
    <row r="14" spans="1:19">
      <c r="A14" s="2">
        <v>2</v>
      </c>
      <c r="B14" s="2" t="s">
        <v>1155</v>
      </c>
      <c r="C14" s="2" t="s">
        <v>75</v>
      </c>
      <c r="D14" s="2" t="s">
        <v>27</v>
      </c>
      <c r="E14" s="2" t="s">
        <v>57</v>
      </c>
      <c r="F14" s="2" t="s">
        <v>1578</v>
      </c>
      <c r="G14" s="2" t="s">
        <v>13</v>
      </c>
      <c r="H14" s="65">
        <v>41000000</v>
      </c>
      <c r="I14" s="2" t="s">
        <v>61</v>
      </c>
      <c r="J14" s="3">
        <v>45659</v>
      </c>
      <c r="K14" s="2" t="s">
        <v>53</v>
      </c>
      <c r="L14" s="3">
        <v>45661</v>
      </c>
      <c r="M14" s="2" t="s">
        <v>25</v>
      </c>
      <c r="N14" s="2" t="s">
        <v>71</v>
      </c>
      <c r="O14" s="2">
        <f t="shared" si="0"/>
        <v>3</v>
      </c>
      <c r="P14" s="89"/>
    </row>
    <row r="15" spans="1:19">
      <c r="A15" s="2">
        <v>3</v>
      </c>
      <c r="B15" s="2" t="s">
        <v>1155</v>
      </c>
      <c r="C15" s="2" t="s">
        <v>76</v>
      </c>
      <c r="D15" s="2" t="s">
        <v>27</v>
      </c>
      <c r="E15" s="2" t="s">
        <v>1384</v>
      </c>
      <c r="F15" s="2" t="s">
        <v>1338</v>
      </c>
      <c r="G15" s="2" t="s">
        <v>13</v>
      </c>
      <c r="H15" s="65">
        <v>54846000</v>
      </c>
      <c r="I15" s="2" t="s">
        <v>62</v>
      </c>
      <c r="J15" s="3">
        <v>45659</v>
      </c>
      <c r="K15" s="2" t="s">
        <v>53</v>
      </c>
      <c r="L15" s="3">
        <v>45663</v>
      </c>
      <c r="M15" s="2" t="s">
        <v>95</v>
      </c>
      <c r="N15" s="2" t="s">
        <v>72</v>
      </c>
      <c r="O15" s="2">
        <f t="shared" si="0"/>
        <v>5</v>
      </c>
      <c r="P15" s="89"/>
    </row>
    <row r="16" spans="1:19">
      <c r="A16" s="2">
        <v>4</v>
      </c>
      <c r="B16" s="2" t="s">
        <v>1155</v>
      </c>
      <c r="C16" s="2" t="s">
        <v>77</v>
      </c>
      <c r="D16" s="2" t="s">
        <v>27</v>
      </c>
      <c r="E16" s="2" t="s">
        <v>58</v>
      </c>
      <c r="F16" s="2" t="s">
        <v>1474</v>
      </c>
      <c r="G16" s="2" t="s">
        <v>13</v>
      </c>
      <c r="H16" s="65">
        <v>34276000</v>
      </c>
      <c r="I16" s="2" t="s">
        <v>63</v>
      </c>
      <c r="J16" s="3">
        <v>45659</v>
      </c>
      <c r="K16" s="2" t="s">
        <v>53</v>
      </c>
      <c r="L16" s="3">
        <v>45661</v>
      </c>
      <c r="M16" s="2" t="s">
        <v>25</v>
      </c>
      <c r="N16" s="2" t="s">
        <v>73</v>
      </c>
      <c r="O16" s="2">
        <f t="shared" si="0"/>
        <v>3</v>
      </c>
      <c r="P16" s="89"/>
    </row>
    <row r="17" spans="1:16">
      <c r="A17" s="2">
        <v>5</v>
      </c>
      <c r="B17" s="2" t="s">
        <v>1155</v>
      </c>
      <c r="C17" s="2" t="s">
        <v>85</v>
      </c>
      <c r="D17" s="2" t="s">
        <v>12</v>
      </c>
      <c r="E17" s="2" t="s">
        <v>57</v>
      </c>
      <c r="F17" s="2" t="s">
        <v>1475</v>
      </c>
      <c r="G17" s="2" t="s">
        <v>81</v>
      </c>
      <c r="H17" s="65">
        <v>18212700</v>
      </c>
      <c r="I17" s="2" t="s">
        <v>82</v>
      </c>
      <c r="J17" s="3">
        <v>45659</v>
      </c>
      <c r="K17" s="2" t="s">
        <v>53</v>
      </c>
      <c r="L17" s="3">
        <v>45663</v>
      </c>
      <c r="M17" s="2" t="s">
        <v>95</v>
      </c>
      <c r="N17" s="2" t="s">
        <v>73</v>
      </c>
      <c r="O17" s="2">
        <f t="shared" si="0"/>
        <v>5</v>
      </c>
      <c r="P17" s="89"/>
    </row>
    <row r="18" spans="1:16">
      <c r="A18" s="2">
        <v>6</v>
      </c>
      <c r="B18" s="2" t="s">
        <v>1155</v>
      </c>
      <c r="C18" s="2" t="s">
        <v>76</v>
      </c>
      <c r="D18" s="2" t="s">
        <v>12</v>
      </c>
      <c r="E18" s="2" t="s">
        <v>57</v>
      </c>
      <c r="F18" s="2" t="s">
        <v>1476</v>
      </c>
      <c r="G18" s="2" t="s">
        <v>81</v>
      </c>
      <c r="H18" s="65">
        <v>35156000</v>
      </c>
      <c r="I18" s="2" t="s">
        <v>83</v>
      </c>
      <c r="J18" s="3">
        <v>45659</v>
      </c>
      <c r="K18" s="2" t="s">
        <v>53</v>
      </c>
      <c r="L18" s="3">
        <v>45667</v>
      </c>
      <c r="M18" s="2" t="s">
        <v>179</v>
      </c>
      <c r="N18" s="2" t="s">
        <v>144</v>
      </c>
      <c r="O18" s="2">
        <f t="shared" si="0"/>
        <v>9</v>
      </c>
      <c r="P18" s="89"/>
    </row>
    <row r="19" spans="1:16">
      <c r="A19" s="2">
        <v>7</v>
      </c>
      <c r="B19" s="2" t="s">
        <v>1155</v>
      </c>
      <c r="C19" s="2" t="s">
        <v>94</v>
      </c>
      <c r="D19" s="2" t="s">
        <v>27</v>
      </c>
      <c r="E19" s="2" t="s">
        <v>1384</v>
      </c>
      <c r="F19" s="2" t="s">
        <v>1339</v>
      </c>
      <c r="G19" s="2" t="s">
        <v>86</v>
      </c>
      <c r="H19" s="65">
        <v>41895000</v>
      </c>
      <c r="I19" s="2" t="s">
        <v>2129</v>
      </c>
      <c r="J19" s="3">
        <v>45659</v>
      </c>
      <c r="K19" s="2" t="s">
        <v>87</v>
      </c>
      <c r="L19" s="3">
        <v>45664</v>
      </c>
      <c r="M19" s="2" t="s">
        <v>132</v>
      </c>
      <c r="N19" s="2" t="s">
        <v>17</v>
      </c>
      <c r="O19" s="2">
        <f t="shared" si="0"/>
        <v>6</v>
      </c>
      <c r="P19" s="89"/>
    </row>
    <row r="20" spans="1:16">
      <c r="A20" s="2">
        <v>8</v>
      </c>
      <c r="B20" s="2" t="s">
        <v>1155</v>
      </c>
      <c r="C20" s="2" t="s">
        <v>75</v>
      </c>
      <c r="D20" s="2" t="s">
        <v>27</v>
      </c>
      <c r="E20" s="2" t="s">
        <v>1435</v>
      </c>
      <c r="F20" s="2" t="s">
        <v>1386</v>
      </c>
      <c r="G20" s="2" t="s">
        <v>88</v>
      </c>
      <c r="H20" s="65">
        <v>50261000</v>
      </c>
      <c r="I20" s="2" t="s">
        <v>89</v>
      </c>
      <c r="J20" s="3">
        <v>45660</v>
      </c>
      <c r="K20" s="2" t="s">
        <v>90</v>
      </c>
      <c r="L20" s="3">
        <v>45663</v>
      </c>
      <c r="M20" s="2" t="s">
        <v>95</v>
      </c>
      <c r="N20" s="2" t="s">
        <v>91</v>
      </c>
      <c r="O20" s="2">
        <f t="shared" si="0"/>
        <v>4</v>
      </c>
      <c r="P20" s="89"/>
    </row>
    <row r="21" spans="1:16">
      <c r="A21" s="2">
        <v>9</v>
      </c>
      <c r="B21" s="2" t="s">
        <v>1155</v>
      </c>
      <c r="C21" s="2" t="s">
        <v>78</v>
      </c>
      <c r="D21" s="2" t="s">
        <v>27</v>
      </c>
      <c r="E21" s="2" t="s">
        <v>59</v>
      </c>
      <c r="F21" s="2" t="s">
        <v>1477</v>
      </c>
      <c r="G21" s="2" t="s">
        <v>13</v>
      </c>
      <c r="H21" s="65">
        <v>12469000</v>
      </c>
      <c r="I21" s="2" t="s">
        <v>64</v>
      </c>
      <c r="J21" s="3">
        <v>45660</v>
      </c>
      <c r="K21" s="2" t="s">
        <v>54</v>
      </c>
      <c r="L21" s="3">
        <v>45666</v>
      </c>
      <c r="M21" s="2" t="s">
        <v>119</v>
      </c>
      <c r="N21" s="2" t="s">
        <v>103</v>
      </c>
      <c r="O21" s="2">
        <f t="shared" si="0"/>
        <v>7</v>
      </c>
      <c r="P21" s="89"/>
    </row>
    <row r="22" spans="1:16">
      <c r="A22" s="2">
        <v>10</v>
      </c>
      <c r="B22" s="2" t="s">
        <v>1155</v>
      </c>
      <c r="C22" s="2" t="s">
        <v>79</v>
      </c>
      <c r="D22" s="2" t="s">
        <v>27</v>
      </c>
      <c r="E22" s="2" t="s">
        <v>1384</v>
      </c>
      <c r="F22" s="2" t="s">
        <v>1340</v>
      </c>
      <c r="G22" s="2" t="s">
        <v>13</v>
      </c>
      <c r="H22" s="65">
        <v>49270000</v>
      </c>
      <c r="I22" s="2" t="s">
        <v>65</v>
      </c>
      <c r="J22" s="3">
        <v>45660</v>
      </c>
      <c r="K22" s="2" t="s">
        <v>54</v>
      </c>
      <c r="L22" s="3">
        <v>45664</v>
      </c>
      <c r="M22" s="2" t="s">
        <v>132</v>
      </c>
      <c r="N22" s="2" t="s">
        <v>104</v>
      </c>
      <c r="O22" s="2">
        <f t="shared" si="0"/>
        <v>5</v>
      </c>
      <c r="P22" s="89"/>
    </row>
    <row r="23" spans="1:16">
      <c r="A23" s="2">
        <v>11</v>
      </c>
      <c r="B23" s="2" t="s">
        <v>1155</v>
      </c>
      <c r="C23" s="2" t="s">
        <v>80</v>
      </c>
      <c r="D23" s="2" t="s">
        <v>27</v>
      </c>
      <c r="E23" s="2" t="s">
        <v>1384</v>
      </c>
      <c r="F23" s="2" t="s">
        <v>1341</v>
      </c>
      <c r="G23" s="2" t="s">
        <v>13</v>
      </c>
      <c r="H23" s="65">
        <v>152153000</v>
      </c>
      <c r="I23" s="2" t="s">
        <v>66</v>
      </c>
      <c r="J23" s="3">
        <v>45660</v>
      </c>
      <c r="K23" s="2" t="s">
        <v>54</v>
      </c>
      <c r="L23" s="3">
        <v>45666</v>
      </c>
      <c r="M23" s="2" t="s">
        <v>119</v>
      </c>
      <c r="N23" s="2" t="s">
        <v>104</v>
      </c>
      <c r="O23" s="2">
        <f t="shared" si="0"/>
        <v>7</v>
      </c>
      <c r="P23" s="89"/>
    </row>
    <row r="24" spans="1:16">
      <c r="A24" s="2">
        <v>12</v>
      </c>
      <c r="B24" s="2" t="s">
        <v>1155</v>
      </c>
      <c r="C24" s="2" t="s">
        <v>76</v>
      </c>
      <c r="D24" s="2" t="s">
        <v>27</v>
      </c>
      <c r="E24" s="2" t="s">
        <v>60</v>
      </c>
      <c r="F24" s="2" t="s">
        <v>1478</v>
      </c>
      <c r="G24" s="2" t="s">
        <v>13</v>
      </c>
      <c r="H24" s="65">
        <v>16775000</v>
      </c>
      <c r="I24" s="2" t="s">
        <v>67</v>
      </c>
      <c r="J24" s="3">
        <v>45663</v>
      </c>
      <c r="K24" s="2" t="s">
        <v>70</v>
      </c>
      <c r="L24" s="3">
        <v>45666</v>
      </c>
      <c r="M24" s="2" t="s">
        <v>119</v>
      </c>
      <c r="N24" s="2" t="s">
        <v>105</v>
      </c>
      <c r="O24" s="2">
        <f t="shared" si="0"/>
        <v>4</v>
      </c>
      <c r="P24" s="89"/>
    </row>
    <row r="25" spans="1:16">
      <c r="A25" s="2">
        <v>13</v>
      </c>
      <c r="B25" s="2" t="s">
        <v>1155</v>
      </c>
      <c r="C25" s="2" t="s">
        <v>75</v>
      </c>
      <c r="D25" s="2" t="s">
        <v>27</v>
      </c>
      <c r="E25" s="2" t="s">
        <v>1435</v>
      </c>
      <c r="F25" s="2" t="s">
        <v>1387</v>
      </c>
      <c r="G25" s="2" t="s">
        <v>13</v>
      </c>
      <c r="H25" s="65">
        <v>50000000</v>
      </c>
      <c r="I25" s="2" t="s">
        <v>68</v>
      </c>
      <c r="J25" s="3">
        <v>45663</v>
      </c>
      <c r="K25" s="2" t="s">
        <v>70</v>
      </c>
      <c r="L25" s="3">
        <v>45663</v>
      </c>
      <c r="M25" s="2" t="s">
        <v>1933</v>
      </c>
      <c r="N25" s="2" t="s">
        <v>73</v>
      </c>
      <c r="O25" s="2">
        <f t="shared" si="0"/>
        <v>1</v>
      </c>
      <c r="P25" s="89"/>
    </row>
    <row r="26" spans="1:16">
      <c r="A26" s="2">
        <v>14</v>
      </c>
      <c r="B26" s="2" t="s">
        <v>1155</v>
      </c>
      <c r="C26" s="2" t="s">
        <v>75</v>
      </c>
      <c r="D26" s="2" t="s">
        <v>27</v>
      </c>
      <c r="E26" s="2" t="s">
        <v>1384</v>
      </c>
      <c r="F26" s="2" t="s">
        <v>1342</v>
      </c>
      <c r="G26" s="2" t="s">
        <v>13</v>
      </c>
      <c r="H26" s="65">
        <v>7021000</v>
      </c>
      <c r="I26" s="2" t="s">
        <v>69</v>
      </c>
      <c r="J26" s="3">
        <v>45663</v>
      </c>
      <c r="K26" s="2" t="s">
        <v>70</v>
      </c>
      <c r="L26" s="3">
        <v>45663</v>
      </c>
      <c r="M26" s="2" t="s">
        <v>95</v>
      </c>
      <c r="N26" s="2" t="s">
        <v>73</v>
      </c>
      <c r="O26" s="2">
        <f t="shared" si="0"/>
        <v>1</v>
      </c>
      <c r="P26" s="89"/>
    </row>
    <row r="27" spans="1:16">
      <c r="A27" s="2">
        <v>15</v>
      </c>
      <c r="B27" s="2" t="s">
        <v>1155</v>
      </c>
      <c r="C27" s="2" t="s">
        <v>79</v>
      </c>
      <c r="D27" s="2" t="s">
        <v>27</v>
      </c>
      <c r="E27" s="2" t="s">
        <v>57</v>
      </c>
      <c r="F27" s="2" t="s">
        <v>1479</v>
      </c>
      <c r="G27" s="2" t="s">
        <v>81</v>
      </c>
      <c r="H27" s="65">
        <v>54684000</v>
      </c>
      <c r="I27" s="2" t="s">
        <v>84</v>
      </c>
      <c r="J27" s="3">
        <v>45663</v>
      </c>
      <c r="K27" s="2" t="s">
        <v>70</v>
      </c>
      <c r="L27" s="3">
        <v>45665</v>
      </c>
      <c r="M27" s="2" t="s">
        <v>142</v>
      </c>
      <c r="N27" s="2" t="s">
        <v>104</v>
      </c>
      <c r="O27" s="2">
        <f t="shared" si="0"/>
        <v>3</v>
      </c>
      <c r="P27" s="89"/>
    </row>
    <row r="28" spans="1:16">
      <c r="A28" s="2">
        <v>16</v>
      </c>
      <c r="B28" s="2" t="s">
        <v>1155</v>
      </c>
      <c r="C28" s="2" t="s">
        <v>79</v>
      </c>
      <c r="D28" s="2" t="s">
        <v>27</v>
      </c>
      <c r="E28" s="2" t="s">
        <v>1435</v>
      </c>
      <c r="F28" s="2" t="s">
        <v>1388</v>
      </c>
      <c r="G28" s="2" t="s">
        <v>92</v>
      </c>
      <c r="H28" s="65">
        <v>12822700</v>
      </c>
      <c r="I28" s="2" t="s">
        <v>93</v>
      </c>
      <c r="J28" s="3">
        <v>45663</v>
      </c>
      <c r="K28" s="2" t="s">
        <v>99</v>
      </c>
      <c r="L28" s="3">
        <v>45664</v>
      </c>
      <c r="M28" s="2" t="s">
        <v>143</v>
      </c>
      <c r="N28" s="2" t="s">
        <v>17</v>
      </c>
      <c r="O28" s="2">
        <f t="shared" si="0"/>
        <v>2</v>
      </c>
      <c r="P28" s="89"/>
    </row>
    <row r="29" spans="1:16">
      <c r="A29" s="2">
        <v>17</v>
      </c>
      <c r="B29" s="2" t="s">
        <v>1155</v>
      </c>
      <c r="C29" s="2" t="s">
        <v>128</v>
      </c>
      <c r="D29" s="2" t="s">
        <v>27</v>
      </c>
      <c r="E29" s="2" t="s">
        <v>1435</v>
      </c>
      <c r="F29" s="2" t="s">
        <v>1389</v>
      </c>
      <c r="G29" s="2" t="s">
        <v>96</v>
      </c>
      <c r="H29" s="65">
        <v>21054000</v>
      </c>
      <c r="I29" s="2" t="s">
        <v>97</v>
      </c>
      <c r="J29" s="3">
        <v>45663</v>
      </c>
      <c r="K29" s="2" t="s">
        <v>99</v>
      </c>
      <c r="L29" s="3">
        <v>45664</v>
      </c>
      <c r="M29" s="2" t="s">
        <v>138</v>
      </c>
      <c r="N29" s="2" t="s">
        <v>106</v>
      </c>
      <c r="O29" s="2">
        <f t="shared" si="0"/>
        <v>2</v>
      </c>
      <c r="P29" s="89"/>
    </row>
    <row r="30" spans="1:16">
      <c r="A30" s="2">
        <v>18</v>
      </c>
      <c r="B30" s="2" t="s">
        <v>1155</v>
      </c>
      <c r="C30" s="2" t="s">
        <v>129</v>
      </c>
      <c r="D30" s="2" t="s">
        <v>27</v>
      </c>
      <c r="E30" s="2" t="s">
        <v>1384</v>
      </c>
      <c r="F30" s="2" t="s">
        <v>1343</v>
      </c>
      <c r="G30" s="2" t="s">
        <v>96</v>
      </c>
      <c r="H30" s="65">
        <v>53900000</v>
      </c>
      <c r="I30" s="2" t="s">
        <v>98</v>
      </c>
      <c r="J30" s="3">
        <v>45664</v>
      </c>
      <c r="K30" s="2" t="s">
        <v>100</v>
      </c>
      <c r="L30" s="3">
        <v>45666</v>
      </c>
      <c r="M30" s="2" t="s">
        <v>119</v>
      </c>
      <c r="N30" s="2" t="s">
        <v>106</v>
      </c>
      <c r="O30" s="2">
        <f t="shared" si="0"/>
        <v>3</v>
      </c>
      <c r="P30" s="89"/>
    </row>
    <row r="31" spans="1:16">
      <c r="A31" s="2">
        <v>19</v>
      </c>
      <c r="B31" s="2" t="s">
        <v>1155</v>
      </c>
      <c r="C31" s="2" t="s">
        <v>127</v>
      </c>
      <c r="D31" s="2" t="s">
        <v>27</v>
      </c>
      <c r="E31" s="2" t="s">
        <v>102</v>
      </c>
      <c r="F31" s="2" t="s">
        <v>1480</v>
      </c>
      <c r="G31" s="2" t="s">
        <v>96</v>
      </c>
      <c r="H31" s="65">
        <v>10000000</v>
      </c>
      <c r="I31" s="2" t="s">
        <v>101</v>
      </c>
      <c r="J31" s="3">
        <v>45664</v>
      </c>
      <c r="K31" s="2" t="s">
        <v>100</v>
      </c>
      <c r="L31" s="3">
        <v>45666</v>
      </c>
      <c r="M31" s="2" t="s">
        <v>180</v>
      </c>
      <c r="N31" s="2" t="s">
        <v>26</v>
      </c>
      <c r="O31" s="2">
        <f t="shared" si="0"/>
        <v>3</v>
      </c>
      <c r="P31" s="89"/>
    </row>
    <row r="32" spans="1:16">
      <c r="A32" s="2">
        <v>20</v>
      </c>
      <c r="B32" s="2" t="s">
        <v>1155</v>
      </c>
      <c r="C32" s="2" t="s">
        <v>124</v>
      </c>
      <c r="D32" s="2" t="s">
        <v>141</v>
      </c>
      <c r="E32" s="2" t="s">
        <v>1384</v>
      </c>
      <c r="F32" s="2" t="s">
        <v>1344</v>
      </c>
      <c r="G32" s="2" t="s">
        <v>130</v>
      </c>
      <c r="H32" s="65">
        <v>13100000</v>
      </c>
      <c r="I32" s="2" t="s">
        <v>131</v>
      </c>
      <c r="J32" s="3">
        <v>45664</v>
      </c>
      <c r="K32" s="2" t="s">
        <v>132</v>
      </c>
      <c r="L32" s="3">
        <v>45665</v>
      </c>
      <c r="M32" s="2" t="s">
        <v>142</v>
      </c>
      <c r="N32" s="2" t="s">
        <v>106</v>
      </c>
      <c r="O32" s="2">
        <f t="shared" si="0"/>
        <v>2</v>
      </c>
      <c r="P32" s="89"/>
    </row>
    <row r="33" spans="1:16">
      <c r="A33" s="2">
        <v>21</v>
      </c>
      <c r="B33" s="2" t="s">
        <v>1155</v>
      </c>
      <c r="C33" s="2" t="s">
        <v>139</v>
      </c>
      <c r="D33" s="2" t="s">
        <v>12</v>
      </c>
      <c r="E33" s="2" t="s">
        <v>1384</v>
      </c>
      <c r="F33" s="2" t="s">
        <v>1345</v>
      </c>
      <c r="G33" s="2" t="s">
        <v>134</v>
      </c>
      <c r="H33" s="65">
        <v>5704000</v>
      </c>
      <c r="I33" s="2" t="s">
        <v>135</v>
      </c>
      <c r="J33" s="3">
        <v>45664</v>
      </c>
      <c r="K33" s="2" t="s">
        <v>138</v>
      </c>
      <c r="L33" s="3">
        <v>45667</v>
      </c>
      <c r="M33" s="2" t="s">
        <v>184</v>
      </c>
      <c r="N33" s="2" t="s">
        <v>144</v>
      </c>
      <c r="O33" s="2">
        <f t="shared" si="0"/>
        <v>4</v>
      </c>
      <c r="P33" s="89"/>
    </row>
    <row r="34" spans="1:16">
      <c r="A34" s="2">
        <v>22</v>
      </c>
      <c r="B34" s="2" t="s">
        <v>1155</v>
      </c>
      <c r="C34" s="2" t="s">
        <v>140</v>
      </c>
      <c r="D34" s="2" t="s">
        <v>12</v>
      </c>
      <c r="E34" s="2" t="s">
        <v>1384</v>
      </c>
      <c r="F34" s="2" t="s">
        <v>1346</v>
      </c>
      <c r="G34" s="2" t="s">
        <v>134</v>
      </c>
      <c r="H34" s="65">
        <v>5082000</v>
      </c>
      <c r="I34" s="2" t="s">
        <v>136</v>
      </c>
      <c r="J34" s="3">
        <v>45665</v>
      </c>
      <c r="K34" s="2" t="s">
        <v>109</v>
      </c>
      <c r="L34" s="3">
        <v>45667</v>
      </c>
      <c r="M34" s="2" t="s">
        <v>184</v>
      </c>
      <c r="N34" s="2" t="s">
        <v>181</v>
      </c>
      <c r="O34" s="2">
        <f t="shared" si="0"/>
        <v>3</v>
      </c>
      <c r="P34" s="89"/>
    </row>
    <row r="35" spans="1:16">
      <c r="A35" s="2">
        <v>23</v>
      </c>
      <c r="B35" s="2" t="s">
        <v>1155</v>
      </c>
      <c r="C35" s="2" t="s">
        <v>123</v>
      </c>
      <c r="D35" s="2" t="s">
        <v>12</v>
      </c>
      <c r="E35" s="2" t="s">
        <v>1384</v>
      </c>
      <c r="F35" s="2" t="s">
        <v>1347</v>
      </c>
      <c r="G35" s="2" t="s">
        <v>107</v>
      </c>
      <c r="H35" s="65">
        <v>31720000</v>
      </c>
      <c r="I35" s="2" t="s">
        <v>108</v>
      </c>
      <c r="J35" s="3">
        <v>45665</v>
      </c>
      <c r="K35" s="2" t="s">
        <v>109</v>
      </c>
      <c r="L35" s="3">
        <v>45666</v>
      </c>
      <c r="M35" s="2" t="s">
        <v>182</v>
      </c>
      <c r="N35" s="2" t="s">
        <v>26</v>
      </c>
      <c r="O35" s="2">
        <f t="shared" si="0"/>
        <v>2</v>
      </c>
      <c r="P35" s="89"/>
    </row>
    <row r="36" spans="1:16">
      <c r="A36" s="2">
        <v>24</v>
      </c>
      <c r="B36" s="2" t="s">
        <v>1155</v>
      </c>
      <c r="C36" s="2" t="s">
        <v>124</v>
      </c>
      <c r="D36" s="2" t="s">
        <v>12</v>
      </c>
      <c r="E36" s="2" t="s">
        <v>1384</v>
      </c>
      <c r="F36" s="2" t="s">
        <v>1346</v>
      </c>
      <c r="G36" s="2" t="s">
        <v>107</v>
      </c>
      <c r="H36" s="65">
        <v>40774000</v>
      </c>
      <c r="I36" s="2" t="s">
        <v>110</v>
      </c>
      <c r="J36" s="3">
        <v>45665</v>
      </c>
      <c r="K36" s="2" t="s">
        <v>109</v>
      </c>
      <c r="L36" s="3">
        <v>45666</v>
      </c>
      <c r="M36" s="2" t="s">
        <v>182</v>
      </c>
      <c r="N36" s="2" t="s">
        <v>144</v>
      </c>
      <c r="O36" s="2">
        <f t="shared" si="0"/>
        <v>2</v>
      </c>
      <c r="P36" s="89"/>
    </row>
    <row r="37" spans="1:16">
      <c r="A37" s="2">
        <v>25</v>
      </c>
      <c r="B37" s="2" t="s">
        <v>1155</v>
      </c>
      <c r="C37" s="2" t="s">
        <v>125</v>
      </c>
      <c r="D37" s="2" t="s">
        <v>12</v>
      </c>
      <c r="E37" s="2" t="s">
        <v>1435</v>
      </c>
      <c r="F37" s="2" t="s">
        <v>1390</v>
      </c>
      <c r="G37" s="2" t="s">
        <v>111</v>
      </c>
      <c r="H37" s="65">
        <v>52670000</v>
      </c>
      <c r="I37" s="2" t="s">
        <v>112</v>
      </c>
      <c r="J37" s="3">
        <v>45665</v>
      </c>
      <c r="K37" s="2" t="s">
        <v>109</v>
      </c>
      <c r="L37" s="3">
        <v>45666</v>
      </c>
      <c r="M37" s="2" t="s">
        <v>182</v>
      </c>
      <c r="N37" s="2" t="s">
        <v>145</v>
      </c>
      <c r="O37" s="2">
        <f t="shared" si="0"/>
        <v>2</v>
      </c>
      <c r="P37" s="89"/>
    </row>
    <row r="38" spans="1:16">
      <c r="A38" s="2">
        <v>26</v>
      </c>
      <c r="B38" s="2" t="s">
        <v>1155</v>
      </c>
      <c r="C38" s="2" t="s">
        <v>126</v>
      </c>
      <c r="D38" s="2" t="s">
        <v>12</v>
      </c>
      <c r="E38" s="2" t="s">
        <v>113</v>
      </c>
      <c r="F38" s="2" t="s">
        <v>1584</v>
      </c>
      <c r="G38" s="2" t="s">
        <v>107</v>
      </c>
      <c r="H38" s="65">
        <v>10480000</v>
      </c>
      <c r="I38" s="2" t="s">
        <v>114</v>
      </c>
      <c r="J38" s="3">
        <v>45665</v>
      </c>
      <c r="K38" s="2" t="s">
        <v>109</v>
      </c>
      <c r="L38" s="3">
        <v>45666</v>
      </c>
      <c r="M38" s="2" t="s">
        <v>182</v>
      </c>
      <c r="N38" s="2" t="s">
        <v>26</v>
      </c>
      <c r="O38" s="2">
        <f t="shared" si="0"/>
        <v>2</v>
      </c>
      <c r="P38" s="89"/>
    </row>
    <row r="39" spans="1:16">
      <c r="A39" s="2">
        <v>27</v>
      </c>
      <c r="B39" s="2" t="s">
        <v>1155</v>
      </c>
      <c r="C39" s="2" t="s">
        <v>127</v>
      </c>
      <c r="D39" s="2" t="s">
        <v>12</v>
      </c>
      <c r="E39" s="2" t="s">
        <v>115</v>
      </c>
      <c r="F39" s="2" t="s">
        <v>1481</v>
      </c>
      <c r="G39" s="2" t="s">
        <v>107</v>
      </c>
      <c r="H39" s="65">
        <v>22645000</v>
      </c>
      <c r="I39" s="2" t="s">
        <v>116</v>
      </c>
      <c r="J39" s="3">
        <v>45665</v>
      </c>
      <c r="K39" s="2" t="s">
        <v>109</v>
      </c>
      <c r="L39" s="3">
        <v>45666</v>
      </c>
      <c r="M39" s="2" t="s">
        <v>182</v>
      </c>
      <c r="N39" s="2" t="s">
        <v>26</v>
      </c>
      <c r="O39" s="2">
        <f t="shared" si="0"/>
        <v>2</v>
      </c>
      <c r="P39" s="89"/>
    </row>
    <row r="40" spans="1:16">
      <c r="A40" s="2">
        <v>28</v>
      </c>
      <c r="B40" s="2" t="s">
        <v>1155</v>
      </c>
      <c r="C40" s="2" t="s">
        <v>125</v>
      </c>
      <c r="D40" s="2" t="s">
        <v>12</v>
      </c>
      <c r="E40" s="2" t="s">
        <v>1435</v>
      </c>
      <c r="F40" s="2" t="s">
        <v>1391</v>
      </c>
      <c r="G40" s="2" t="s">
        <v>107</v>
      </c>
      <c r="H40" s="65">
        <v>25003000</v>
      </c>
      <c r="I40" s="2" t="s">
        <v>117</v>
      </c>
      <c r="J40" s="3">
        <v>45665</v>
      </c>
      <c r="K40" s="2" t="s">
        <v>109</v>
      </c>
      <c r="L40" s="3">
        <v>45667</v>
      </c>
      <c r="M40" s="2" t="s">
        <v>183</v>
      </c>
      <c r="N40" s="2" t="s">
        <v>26</v>
      </c>
      <c r="O40" s="2">
        <f t="shared" si="0"/>
        <v>3</v>
      </c>
      <c r="P40" s="89"/>
    </row>
    <row r="41" spans="1:16">
      <c r="A41" s="2">
        <v>29</v>
      </c>
      <c r="B41" s="2" t="s">
        <v>1155</v>
      </c>
      <c r="C41" s="2" t="s">
        <v>173</v>
      </c>
      <c r="D41" s="2" t="s">
        <v>171</v>
      </c>
      <c r="E41" s="2" t="s">
        <v>170</v>
      </c>
      <c r="F41" s="2" t="s">
        <v>164</v>
      </c>
      <c r="G41" s="2" t="s">
        <v>133</v>
      </c>
      <c r="H41" s="65">
        <v>46000000</v>
      </c>
      <c r="I41" s="2" t="s">
        <v>165</v>
      </c>
      <c r="J41" s="3">
        <v>45666</v>
      </c>
      <c r="K41" s="2" t="s">
        <v>166</v>
      </c>
      <c r="L41" s="3">
        <v>45671</v>
      </c>
      <c r="M41" s="2" t="s">
        <v>213</v>
      </c>
      <c r="N41" s="2" t="s">
        <v>17</v>
      </c>
      <c r="O41" s="2">
        <f t="shared" si="0"/>
        <v>6</v>
      </c>
      <c r="P41" s="89"/>
    </row>
    <row r="42" spans="1:16">
      <c r="A42" s="2">
        <v>30</v>
      </c>
      <c r="B42" s="2" t="s">
        <v>1155</v>
      </c>
      <c r="C42" s="2" t="s">
        <v>124</v>
      </c>
      <c r="D42" s="2" t="s">
        <v>12</v>
      </c>
      <c r="E42" s="2" t="s">
        <v>1384</v>
      </c>
      <c r="F42" s="2" t="s">
        <v>1345</v>
      </c>
      <c r="G42" s="2" t="s">
        <v>107</v>
      </c>
      <c r="H42" s="65">
        <v>37768500</v>
      </c>
      <c r="I42" s="2" t="s">
        <v>118</v>
      </c>
      <c r="J42" s="3">
        <v>45666</v>
      </c>
      <c r="K42" s="2" t="s">
        <v>119</v>
      </c>
      <c r="L42" s="3">
        <v>45667</v>
      </c>
      <c r="M42" s="2" t="s">
        <v>183</v>
      </c>
      <c r="N42" s="2" t="s">
        <v>26</v>
      </c>
      <c r="O42" s="2">
        <f t="shared" si="0"/>
        <v>2</v>
      </c>
      <c r="P42" s="89"/>
    </row>
    <row r="43" spans="1:16">
      <c r="A43" s="2">
        <v>31</v>
      </c>
      <c r="B43" s="2" t="s">
        <v>1155</v>
      </c>
      <c r="C43" s="2" t="s">
        <v>125</v>
      </c>
      <c r="D43" s="2" t="s">
        <v>12</v>
      </c>
      <c r="E43" s="2" t="s">
        <v>1384</v>
      </c>
      <c r="F43" s="2" t="s">
        <v>1348</v>
      </c>
      <c r="G43" s="2" t="s">
        <v>107</v>
      </c>
      <c r="H43" s="65">
        <v>46509000</v>
      </c>
      <c r="I43" s="2" t="s">
        <v>120</v>
      </c>
      <c r="J43" s="3">
        <v>45666</v>
      </c>
      <c r="K43" s="2" t="s">
        <v>119</v>
      </c>
      <c r="L43" s="3">
        <v>45667</v>
      </c>
      <c r="M43" s="2" t="s">
        <v>183</v>
      </c>
      <c r="N43" s="2" t="s">
        <v>26</v>
      </c>
      <c r="O43" s="2">
        <f t="shared" si="0"/>
        <v>2</v>
      </c>
      <c r="P43" s="89"/>
    </row>
    <row r="44" spans="1:16">
      <c r="A44" s="2">
        <v>32</v>
      </c>
      <c r="B44" s="2" t="s">
        <v>1155</v>
      </c>
      <c r="C44" s="2" t="s">
        <v>125</v>
      </c>
      <c r="D44" s="2" t="s">
        <v>12</v>
      </c>
      <c r="E44" s="2" t="s">
        <v>1384</v>
      </c>
      <c r="F44" s="2" t="s">
        <v>1349</v>
      </c>
      <c r="G44" s="2" t="s">
        <v>107</v>
      </c>
      <c r="H44" s="65">
        <v>81061100</v>
      </c>
      <c r="I44" s="2" t="s">
        <v>121</v>
      </c>
      <c r="J44" s="3">
        <v>45666</v>
      </c>
      <c r="K44" s="2" t="s">
        <v>119</v>
      </c>
      <c r="L44" s="3">
        <v>45667</v>
      </c>
      <c r="M44" s="2" t="s">
        <v>183</v>
      </c>
      <c r="N44" s="2" t="s">
        <v>146</v>
      </c>
      <c r="O44" s="2">
        <f t="shared" si="0"/>
        <v>2</v>
      </c>
      <c r="P44" s="89"/>
    </row>
    <row r="45" spans="1:16">
      <c r="A45" s="2">
        <v>33</v>
      </c>
      <c r="B45" s="2" t="s">
        <v>1155</v>
      </c>
      <c r="C45" s="2" t="s">
        <v>124</v>
      </c>
      <c r="D45" s="2" t="s">
        <v>12</v>
      </c>
      <c r="E45" s="2" t="s">
        <v>1435</v>
      </c>
      <c r="F45" s="2" t="s">
        <v>1392</v>
      </c>
      <c r="G45" s="2" t="s">
        <v>107</v>
      </c>
      <c r="H45" s="65">
        <v>25300000</v>
      </c>
      <c r="I45" s="2" t="s">
        <v>122</v>
      </c>
      <c r="J45" s="3">
        <v>45666</v>
      </c>
      <c r="K45" s="2" t="s">
        <v>119</v>
      </c>
      <c r="L45" s="3">
        <v>45670</v>
      </c>
      <c r="M45" s="2" t="s">
        <v>195</v>
      </c>
      <c r="N45" s="2" t="s">
        <v>196</v>
      </c>
      <c r="O45" s="2">
        <f t="shared" si="0"/>
        <v>5</v>
      </c>
      <c r="P45" s="89"/>
    </row>
    <row r="46" spans="1:16">
      <c r="A46" s="2">
        <v>34</v>
      </c>
      <c r="B46" s="2" t="s">
        <v>1155</v>
      </c>
      <c r="C46" s="2" t="s">
        <v>125</v>
      </c>
      <c r="D46" s="2" t="s">
        <v>12</v>
      </c>
      <c r="E46" s="2" t="s">
        <v>1384</v>
      </c>
      <c r="F46" s="2" t="s">
        <v>1348</v>
      </c>
      <c r="G46" s="2" t="s">
        <v>134</v>
      </c>
      <c r="H46" s="65">
        <v>19679000</v>
      </c>
      <c r="I46" s="2" t="s">
        <v>137</v>
      </c>
      <c r="J46" s="3">
        <v>45666</v>
      </c>
      <c r="K46" s="2" t="s">
        <v>119</v>
      </c>
      <c r="L46" s="3">
        <v>45667</v>
      </c>
      <c r="M46" s="2" t="s">
        <v>184</v>
      </c>
      <c r="N46" s="2" t="s">
        <v>26</v>
      </c>
      <c r="O46" s="2">
        <f t="shared" si="0"/>
        <v>2</v>
      </c>
      <c r="P46" s="89"/>
    </row>
    <row r="47" spans="1:16">
      <c r="A47" s="2">
        <v>35</v>
      </c>
      <c r="B47" s="2" t="s">
        <v>1155</v>
      </c>
      <c r="C47" s="2" t="s">
        <v>175</v>
      </c>
      <c r="D47" s="2" t="s">
        <v>12</v>
      </c>
      <c r="E47" s="2" t="s">
        <v>149</v>
      </c>
      <c r="F47" s="2" t="s">
        <v>1482</v>
      </c>
      <c r="G47" s="2" t="s">
        <v>147</v>
      </c>
      <c r="H47" s="65">
        <v>49733000</v>
      </c>
      <c r="I47" s="2" t="s">
        <v>148</v>
      </c>
      <c r="J47" s="3">
        <v>45666</v>
      </c>
      <c r="K47" s="2" t="s">
        <v>25</v>
      </c>
      <c r="L47" s="3">
        <v>45670</v>
      </c>
      <c r="M47" s="2" t="s">
        <v>195</v>
      </c>
      <c r="N47" s="2" t="s">
        <v>17</v>
      </c>
      <c r="O47" s="2">
        <f t="shared" si="0"/>
        <v>5</v>
      </c>
      <c r="P47" s="89"/>
    </row>
    <row r="48" spans="1:16">
      <c r="A48" s="2">
        <v>36</v>
      </c>
      <c r="B48" s="2" t="s">
        <v>1155</v>
      </c>
      <c r="C48" s="2" t="s">
        <v>176</v>
      </c>
      <c r="D48" s="2" t="s">
        <v>12</v>
      </c>
      <c r="E48" s="2" t="s">
        <v>1384</v>
      </c>
      <c r="F48" s="2" t="s">
        <v>1350</v>
      </c>
      <c r="G48" s="2" t="s">
        <v>147</v>
      </c>
      <c r="H48" s="65">
        <v>34089000</v>
      </c>
      <c r="I48" s="2" t="s">
        <v>150</v>
      </c>
      <c r="J48" s="3">
        <v>45666</v>
      </c>
      <c r="K48" s="2" t="s">
        <v>25</v>
      </c>
      <c r="L48" s="3">
        <v>45670</v>
      </c>
      <c r="M48" s="2" t="s">
        <v>195</v>
      </c>
      <c r="N48" s="2" t="s">
        <v>17</v>
      </c>
      <c r="O48" s="2">
        <f t="shared" si="0"/>
        <v>5</v>
      </c>
      <c r="P48" s="89"/>
    </row>
    <row r="49" spans="1:16">
      <c r="A49" s="2">
        <v>37</v>
      </c>
      <c r="B49" s="2" t="s">
        <v>1155</v>
      </c>
      <c r="C49" s="2" t="s">
        <v>176</v>
      </c>
      <c r="D49" s="2" t="s">
        <v>12</v>
      </c>
      <c r="E49" s="2" t="s">
        <v>1384</v>
      </c>
      <c r="F49" s="2" t="s">
        <v>1351</v>
      </c>
      <c r="G49" s="2" t="s">
        <v>147</v>
      </c>
      <c r="H49" s="65">
        <v>16186000</v>
      </c>
      <c r="I49" s="2" t="s">
        <v>151</v>
      </c>
      <c r="J49" s="3">
        <v>45666</v>
      </c>
      <c r="K49" s="2" t="s">
        <v>25</v>
      </c>
      <c r="L49" s="3">
        <v>45670</v>
      </c>
      <c r="M49" s="2" t="s">
        <v>195</v>
      </c>
      <c r="N49" s="2" t="s">
        <v>17</v>
      </c>
      <c r="O49" s="2">
        <f t="shared" si="0"/>
        <v>5</v>
      </c>
      <c r="P49" s="89"/>
    </row>
    <row r="50" spans="1:16">
      <c r="A50" s="2">
        <v>38</v>
      </c>
      <c r="B50" s="2" t="s">
        <v>1155</v>
      </c>
      <c r="C50" s="2" t="s">
        <v>174</v>
      </c>
      <c r="D50" s="2" t="s">
        <v>12</v>
      </c>
      <c r="E50" s="2" t="s">
        <v>149</v>
      </c>
      <c r="F50" s="2" t="s">
        <v>1483</v>
      </c>
      <c r="G50" s="2" t="s">
        <v>153</v>
      </c>
      <c r="H50" s="65">
        <v>26840000</v>
      </c>
      <c r="I50" s="2" t="s">
        <v>155</v>
      </c>
      <c r="J50" s="3">
        <v>45666</v>
      </c>
      <c r="K50" s="2" t="s">
        <v>25</v>
      </c>
      <c r="L50" s="3">
        <v>45670</v>
      </c>
      <c r="M50" s="2" t="s">
        <v>195</v>
      </c>
      <c r="N50" s="2" t="s">
        <v>17</v>
      </c>
      <c r="O50" s="2">
        <f t="shared" si="0"/>
        <v>5</v>
      </c>
      <c r="P50" s="89"/>
    </row>
    <row r="51" spans="1:16">
      <c r="A51" s="2">
        <v>39</v>
      </c>
      <c r="B51" s="2" t="s">
        <v>1155</v>
      </c>
      <c r="C51" s="2" t="s">
        <v>174</v>
      </c>
      <c r="D51" s="2" t="s">
        <v>12</v>
      </c>
      <c r="E51" s="2" t="s">
        <v>28</v>
      </c>
      <c r="F51" s="2" t="s">
        <v>1484</v>
      </c>
      <c r="G51" s="2" t="s">
        <v>156</v>
      </c>
      <c r="H51" s="65">
        <v>18084000</v>
      </c>
      <c r="I51" s="2" t="s">
        <v>157</v>
      </c>
      <c r="J51" s="3">
        <v>45666</v>
      </c>
      <c r="K51" s="2" t="s">
        <v>25</v>
      </c>
      <c r="L51" s="3">
        <v>45670</v>
      </c>
      <c r="M51" s="2" t="s">
        <v>195</v>
      </c>
      <c r="N51" s="2" t="s">
        <v>17</v>
      </c>
      <c r="O51" s="2">
        <f t="shared" si="0"/>
        <v>5</v>
      </c>
      <c r="P51" s="89"/>
    </row>
    <row r="52" spans="1:16">
      <c r="A52" s="2">
        <v>40</v>
      </c>
      <c r="B52" s="2" t="s">
        <v>1155</v>
      </c>
      <c r="C52" s="2" t="s">
        <v>177</v>
      </c>
      <c r="D52" s="2" t="s">
        <v>12</v>
      </c>
      <c r="E52" s="2" t="s">
        <v>149</v>
      </c>
      <c r="F52" s="2" t="s">
        <v>1485</v>
      </c>
      <c r="G52" s="2" t="s">
        <v>153</v>
      </c>
      <c r="H52" s="65">
        <v>27430000</v>
      </c>
      <c r="I52" s="2" t="s">
        <v>155</v>
      </c>
      <c r="J52" s="3">
        <v>45667</v>
      </c>
      <c r="K52" s="2" t="s">
        <v>158</v>
      </c>
      <c r="L52" s="3">
        <v>45670</v>
      </c>
      <c r="M52" s="2" t="s">
        <v>195</v>
      </c>
      <c r="N52" s="2" t="s">
        <v>17</v>
      </c>
      <c r="O52" s="2">
        <f t="shared" si="0"/>
        <v>4</v>
      </c>
      <c r="P52" s="89"/>
    </row>
    <row r="53" spans="1:16">
      <c r="A53" s="2">
        <v>41</v>
      </c>
      <c r="B53" s="2" t="s">
        <v>1155</v>
      </c>
      <c r="C53" s="2" t="s">
        <v>176</v>
      </c>
      <c r="D53" s="2" t="s">
        <v>12</v>
      </c>
      <c r="E53" s="2" t="s">
        <v>1435</v>
      </c>
      <c r="F53" s="2" t="s">
        <v>1393</v>
      </c>
      <c r="G53" s="2" t="s">
        <v>159</v>
      </c>
      <c r="H53" s="65">
        <v>9900000</v>
      </c>
      <c r="I53" s="2" t="s">
        <v>160</v>
      </c>
      <c r="J53" s="3">
        <v>45667</v>
      </c>
      <c r="K53" s="2" t="s">
        <v>158</v>
      </c>
      <c r="L53" s="3">
        <v>45670</v>
      </c>
      <c r="M53" s="2" t="s">
        <v>195</v>
      </c>
      <c r="N53" s="2" t="s">
        <v>17</v>
      </c>
      <c r="O53" s="2">
        <f t="shared" si="0"/>
        <v>4</v>
      </c>
      <c r="P53" s="89"/>
    </row>
    <row r="54" spans="1:16">
      <c r="A54" s="2">
        <v>42</v>
      </c>
      <c r="B54" s="2" t="s">
        <v>1155</v>
      </c>
      <c r="C54" s="2" t="s">
        <v>178</v>
      </c>
      <c r="D54" s="2" t="s">
        <v>12</v>
      </c>
      <c r="E54" s="2" t="s">
        <v>161</v>
      </c>
      <c r="F54" s="2" t="s">
        <v>1486</v>
      </c>
      <c r="G54" s="2" t="s">
        <v>159</v>
      </c>
      <c r="H54" s="65">
        <v>19767000</v>
      </c>
      <c r="I54" s="2" t="s">
        <v>162</v>
      </c>
      <c r="J54" s="3">
        <v>45667</v>
      </c>
      <c r="K54" s="2" t="s">
        <v>163</v>
      </c>
      <c r="L54" s="3">
        <v>45670</v>
      </c>
      <c r="M54" s="2" t="s">
        <v>195</v>
      </c>
      <c r="N54" s="2" t="s">
        <v>17</v>
      </c>
      <c r="O54" s="2">
        <f t="shared" si="0"/>
        <v>4</v>
      </c>
      <c r="P54" s="89"/>
    </row>
    <row r="55" spans="1:16">
      <c r="A55" s="2">
        <v>43</v>
      </c>
      <c r="B55" s="2" t="s">
        <v>1155</v>
      </c>
      <c r="C55" s="2" t="s">
        <v>174</v>
      </c>
      <c r="D55" s="2" t="s">
        <v>12</v>
      </c>
      <c r="E55" s="2" t="s">
        <v>168</v>
      </c>
      <c r="F55" s="2" t="s">
        <v>1484</v>
      </c>
      <c r="G55" s="2" t="s">
        <v>154</v>
      </c>
      <c r="H55" s="65">
        <v>6182000</v>
      </c>
      <c r="I55" s="2" t="s">
        <v>167</v>
      </c>
      <c r="J55" s="3">
        <v>45667</v>
      </c>
      <c r="K55" s="2" t="s">
        <v>158</v>
      </c>
      <c r="L55" s="3">
        <v>45672</v>
      </c>
      <c r="M55" s="2" t="s">
        <v>214</v>
      </c>
      <c r="N55" s="2" t="s">
        <v>196</v>
      </c>
      <c r="O55" s="2">
        <f t="shared" si="0"/>
        <v>6</v>
      </c>
      <c r="P55" s="89"/>
    </row>
    <row r="56" spans="1:16">
      <c r="A56" s="2">
        <v>44</v>
      </c>
      <c r="B56" s="2" t="s">
        <v>1155</v>
      </c>
      <c r="C56" s="2" t="s">
        <v>174</v>
      </c>
      <c r="D56" s="2" t="s">
        <v>12</v>
      </c>
      <c r="E56" s="2" t="s">
        <v>172</v>
      </c>
      <c r="F56" s="2" t="s">
        <v>164</v>
      </c>
      <c r="G56" s="2" t="s">
        <v>152</v>
      </c>
      <c r="H56" s="65">
        <v>75851000</v>
      </c>
      <c r="I56" s="2" t="s">
        <v>169</v>
      </c>
      <c r="J56" s="3">
        <v>45667</v>
      </c>
      <c r="K56" s="2" t="s">
        <v>158</v>
      </c>
      <c r="L56" s="3">
        <v>45672</v>
      </c>
      <c r="M56" s="2" t="s">
        <v>211</v>
      </c>
      <c r="N56" s="2" t="s">
        <v>196</v>
      </c>
      <c r="O56" s="2">
        <f t="shared" si="0"/>
        <v>6</v>
      </c>
      <c r="P56" s="89"/>
    </row>
    <row r="57" spans="1:16">
      <c r="A57" s="2">
        <v>45</v>
      </c>
      <c r="B57" s="2" t="s">
        <v>1155</v>
      </c>
      <c r="C57" s="2" t="s">
        <v>204</v>
      </c>
      <c r="D57" s="2" t="s">
        <v>187</v>
      </c>
      <c r="E57" s="2" t="s">
        <v>186</v>
      </c>
      <c r="F57" s="2" t="s">
        <v>1487</v>
      </c>
      <c r="G57" s="2" t="s">
        <v>185</v>
      </c>
      <c r="H57" s="65">
        <v>15620000</v>
      </c>
      <c r="I57" s="2" t="s">
        <v>188</v>
      </c>
      <c r="J57" s="3">
        <v>45667</v>
      </c>
      <c r="K57" s="2" t="s">
        <v>90</v>
      </c>
      <c r="L57" s="3">
        <v>45670</v>
      </c>
      <c r="M57" s="2" t="s">
        <v>195</v>
      </c>
      <c r="N57" s="2" t="s">
        <v>197</v>
      </c>
      <c r="O57" s="2">
        <f t="shared" si="0"/>
        <v>4</v>
      </c>
      <c r="P57" s="89"/>
    </row>
    <row r="58" spans="1:16">
      <c r="A58" s="2">
        <v>46</v>
      </c>
      <c r="B58" s="2" t="s">
        <v>1155</v>
      </c>
      <c r="C58" s="2" t="s">
        <v>22</v>
      </c>
      <c r="D58" s="2" t="s">
        <v>187</v>
      </c>
      <c r="E58" s="2" t="s">
        <v>1384</v>
      </c>
      <c r="F58" s="2" t="s">
        <v>1352</v>
      </c>
      <c r="G58" s="2" t="s">
        <v>185</v>
      </c>
      <c r="H58" s="65">
        <v>54868000</v>
      </c>
      <c r="I58" s="2" t="s">
        <v>190</v>
      </c>
      <c r="J58" s="3">
        <v>45670</v>
      </c>
      <c r="K58" s="2" t="s">
        <v>195</v>
      </c>
      <c r="L58" s="3">
        <v>45670</v>
      </c>
      <c r="M58" s="2" t="s">
        <v>195</v>
      </c>
      <c r="N58" s="2" t="s">
        <v>197</v>
      </c>
      <c r="O58" s="2">
        <f t="shared" si="0"/>
        <v>1</v>
      </c>
      <c r="P58" s="89"/>
    </row>
    <row r="59" spans="1:16">
      <c r="A59" s="2">
        <v>47</v>
      </c>
      <c r="B59" s="2" t="s">
        <v>1155</v>
      </c>
      <c r="C59" s="2" t="s">
        <v>205</v>
      </c>
      <c r="D59" s="2" t="s">
        <v>187</v>
      </c>
      <c r="E59" s="2" t="s">
        <v>189</v>
      </c>
      <c r="F59" s="2" t="s">
        <v>1488</v>
      </c>
      <c r="G59" s="2" t="s">
        <v>185</v>
      </c>
      <c r="H59" s="65">
        <v>10901000</v>
      </c>
      <c r="I59" s="2" t="s">
        <v>191</v>
      </c>
      <c r="J59" s="3">
        <v>45670</v>
      </c>
      <c r="K59" s="2" t="s">
        <v>195</v>
      </c>
      <c r="L59" s="3">
        <v>45672</v>
      </c>
      <c r="M59" s="2" t="s">
        <v>211</v>
      </c>
      <c r="N59" s="2" t="s">
        <v>197</v>
      </c>
      <c r="O59" s="2">
        <f t="shared" si="0"/>
        <v>3</v>
      </c>
      <c r="P59" s="89"/>
    </row>
    <row r="60" spans="1:16">
      <c r="A60" s="2">
        <v>48</v>
      </c>
      <c r="B60" s="2" t="s">
        <v>1155</v>
      </c>
      <c r="C60" s="2" t="s">
        <v>206</v>
      </c>
      <c r="D60" s="2" t="s">
        <v>187</v>
      </c>
      <c r="E60" s="2" t="s">
        <v>189</v>
      </c>
      <c r="F60" s="2" t="s">
        <v>1489</v>
      </c>
      <c r="G60" s="2" t="s">
        <v>185</v>
      </c>
      <c r="H60" s="65">
        <v>10527000</v>
      </c>
      <c r="I60" s="2" t="s">
        <v>192</v>
      </c>
      <c r="J60" s="3">
        <v>45670</v>
      </c>
      <c r="K60" s="2" t="s">
        <v>195</v>
      </c>
      <c r="L60" s="3">
        <v>45672</v>
      </c>
      <c r="M60" s="2" t="s">
        <v>211</v>
      </c>
      <c r="N60" s="2" t="s">
        <v>197</v>
      </c>
      <c r="O60" s="2">
        <f t="shared" si="0"/>
        <v>3</v>
      </c>
      <c r="P60" s="89"/>
    </row>
    <row r="61" spans="1:16">
      <c r="A61" s="2">
        <v>49</v>
      </c>
      <c r="B61" s="2" t="s">
        <v>1155</v>
      </c>
      <c r="C61" s="2" t="s">
        <v>205</v>
      </c>
      <c r="D61" s="2" t="s">
        <v>187</v>
      </c>
      <c r="E61" s="2" t="s">
        <v>1435</v>
      </c>
      <c r="F61" s="2" t="s">
        <v>1394</v>
      </c>
      <c r="G61" s="2" t="s">
        <v>185</v>
      </c>
      <c r="H61" s="65">
        <v>13851810</v>
      </c>
      <c r="I61" s="2" t="s">
        <v>193</v>
      </c>
      <c r="J61" s="3">
        <v>45670</v>
      </c>
      <c r="K61" s="2" t="s">
        <v>195</v>
      </c>
      <c r="L61" s="3">
        <v>45672</v>
      </c>
      <c r="M61" s="2" t="s">
        <v>211</v>
      </c>
      <c r="N61" s="2" t="s">
        <v>212</v>
      </c>
      <c r="O61" s="2">
        <f t="shared" si="0"/>
        <v>3</v>
      </c>
      <c r="P61" s="89"/>
    </row>
    <row r="62" spans="1:16">
      <c r="A62" s="2">
        <v>50</v>
      </c>
      <c r="B62" s="2" t="s">
        <v>1155</v>
      </c>
      <c r="C62" s="2" t="s">
        <v>207</v>
      </c>
      <c r="D62" s="2" t="s">
        <v>187</v>
      </c>
      <c r="E62" s="2" t="s">
        <v>1384</v>
      </c>
      <c r="F62" s="2" t="s">
        <v>1353</v>
      </c>
      <c r="G62" s="2" t="s">
        <v>185</v>
      </c>
      <c r="H62" s="65">
        <v>46900000</v>
      </c>
      <c r="I62" s="2" t="s">
        <v>194</v>
      </c>
      <c r="J62" s="3">
        <v>45670</v>
      </c>
      <c r="K62" s="2" t="s">
        <v>195</v>
      </c>
      <c r="L62" s="3">
        <v>45674</v>
      </c>
      <c r="M62" s="2" t="s">
        <v>290</v>
      </c>
      <c r="N62" s="2" t="s">
        <v>17</v>
      </c>
      <c r="O62" s="2">
        <f t="shared" si="0"/>
        <v>5</v>
      </c>
      <c r="P62" s="89"/>
    </row>
    <row r="63" spans="1:16">
      <c r="A63" s="2">
        <v>51</v>
      </c>
      <c r="B63" s="2" t="s">
        <v>1155</v>
      </c>
      <c r="C63" s="2" t="s">
        <v>208</v>
      </c>
      <c r="D63" s="2" t="s">
        <v>187</v>
      </c>
      <c r="E63" s="2" t="s">
        <v>189</v>
      </c>
      <c r="F63" s="2" t="s">
        <v>1490</v>
      </c>
      <c r="G63" s="2" t="s">
        <v>185</v>
      </c>
      <c r="H63" s="65">
        <v>13464000</v>
      </c>
      <c r="I63" s="2" t="s">
        <v>216</v>
      </c>
      <c r="J63" s="3">
        <v>45670</v>
      </c>
      <c r="K63" s="2" t="s">
        <v>195</v>
      </c>
      <c r="L63" s="3">
        <v>45674</v>
      </c>
      <c r="M63" s="2" t="s">
        <v>290</v>
      </c>
      <c r="N63" s="2" t="s">
        <v>17</v>
      </c>
      <c r="O63" s="2">
        <f t="shared" si="0"/>
        <v>5</v>
      </c>
      <c r="P63" s="89"/>
    </row>
    <row r="64" spans="1:16">
      <c r="A64" s="2">
        <v>52</v>
      </c>
      <c r="B64" s="2" t="s">
        <v>1155</v>
      </c>
      <c r="C64" s="2" t="s">
        <v>295</v>
      </c>
      <c r="D64" s="2" t="s">
        <v>12</v>
      </c>
      <c r="E64" s="2" t="s">
        <v>1435</v>
      </c>
      <c r="F64" s="2" t="s">
        <v>1395</v>
      </c>
      <c r="G64" s="2" t="s">
        <v>13</v>
      </c>
      <c r="H64" s="65">
        <v>13510000</v>
      </c>
      <c r="I64" s="2" t="s">
        <v>217</v>
      </c>
      <c r="J64" s="3">
        <v>45670</v>
      </c>
      <c r="K64" s="2" t="s">
        <v>70</v>
      </c>
      <c r="L64" s="3">
        <v>45674</v>
      </c>
      <c r="M64" s="2" t="s">
        <v>290</v>
      </c>
      <c r="N64" s="2" t="s">
        <v>17</v>
      </c>
      <c r="O64" s="2">
        <f t="shared" si="0"/>
        <v>5</v>
      </c>
      <c r="P64" s="89"/>
    </row>
    <row r="65" spans="1:16">
      <c r="A65" s="2">
        <v>53</v>
      </c>
      <c r="B65" s="2" t="s">
        <v>1155</v>
      </c>
      <c r="C65" s="2" t="s">
        <v>209</v>
      </c>
      <c r="D65" s="2" t="s">
        <v>12</v>
      </c>
      <c r="E65" s="2" t="s">
        <v>189</v>
      </c>
      <c r="F65" s="2" t="s">
        <v>1480</v>
      </c>
      <c r="G65" s="2" t="s">
        <v>198</v>
      </c>
      <c r="H65" s="65">
        <v>42515000</v>
      </c>
      <c r="I65" s="2" t="s">
        <v>199</v>
      </c>
      <c r="J65" s="3">
        <v>45671</v>
      </c>
      <c r="K65" s="2" t="s">
        <v>201</v>
      </c>
      <c r="L65" s="3">
        <v>45678</v>
      </c>
      <c r="M65" s="2" t="s">
        <v>330</v>
      </c>
      <c r="N65" s="2" t="s">
        <v>270</v>
      </c>
      <c r="O65" s="2">
        <f t="shared" si="0"/>
        <v>8</v>
      </c>
      <c r="P65" s="89"/>
    </row>
    <row r="66" spans="1:16">
      <c r="A66" s="2">
        <v>54</v>
      </c>
      <c r="B66" s="2" t="s">
        <v>1155</v>
      </c>
      <c r="C66" s="2" t="s">
        <v>209</v>
      </c>
      <c r="D66" s="2" t="s">
        <v>12</v>
      </c>
      <c r="E66" s="2" t="s">
        <v>1384</v>
      </c>
      <c r="F66" s="2" t="s">
        <v>1354</v>
      </c>
      <c r="G66" s="2" t="s">
        <v>198</v>
      </c>
      <c r="H66" s="65">
        <v>33940000</v>
      </c>
      <c r="I66" s="2" t="s">
        <v>200</v>
      </c>
      <c r="J66" s="3">
        <v>45671</v>
      </c>
      <c r="K66" s="2" t="s">
        <v>201</v>
      </c>
      <c r="L66" s="3">
        <v>45672</v>
      </c>
      <c r="M66" s="2" t="s">
        <v>211</v>
      </c>
      <c r="N66" s="2" t="s">
        <v>197</v>
      </c>
      <c r="O66" s="2">
        <f t="shared" si="0"/>
        <v>2</v>
      </c>
      <c r="P66" s="89"/>
    </row>
    <row r="67" spans="1:16">
      <c r="A67" s="2">
        <v>55</v>
      </c>
      <c r="B67" s="2" t="s">
        <v>1155</v>
      </c>
      <c r="C67" s="2" t="s">
        <v>296</v>
      </c>
      <c r="D67" s="2" t="s">
        <v>12</v>
      </c>
      <c r="E67" s="2" t="s">
        <v>266</v>
      </c>
      <c r="F67" s="2" t="s">
        <v>1491</v>
      </c>
      <c r="G67" s="2" t="s">
        <v>13</v>
      </c>
      <c r="H67" s="65">
        <v>14772000</v>
      </c>
      <c r="I67" s="2" t="s">
        <v>218</v>
      </c>
      <c r="J67" s="3">
        <v>45671</v>
      </c>
      <c r="K67" s="2" t="s">
        <v>215</v>
      </c>
      <c r="L67" s="3">
        <v>45674</v>
      </c>
      <c r="M67" s="2" t="s">
        <v>290</v>
      </c>
      <c r="N67" s="2" t="s">
        <v>17</v>
      </c>
      <c r="O67" s="2">
        <f t="shared" si="0"/>
        <v>4</v>
      </c>
      <c r="P67" s="89"/>
    </row>
    <row r="68" spans="1:16">
      <c r="A68" s="2">
        <v>56</v>
      </c>
      <c r="B68" s="2" t="s">
        <v>1155</v>
      </c>
      <c r="C68" s="2" t="s">
        <v>297</v>
      </c>
      <c r="D68" s="2" t="s">
        <v>12</v>
      </c>
      <c r="E68" s="2" t="s">
        <v>1384</v>
      </c>
      <c r="F68" s="2" t="s">
        <v>1355</v>
      </c>
      <c r="G68" s="2" t="s">
        <v>13</v>
      </c>
      <c r="H68" s="65">
        <v>11368000</v>
      </c>
      <c r="I68" s="2" t="s">
        <v>219</v>
      </c>
      <c r="J68" s="3">
        <v>45671</v>
      </c>
      <c r="K68" s="2" t="s">
        <v>215</v>
      </c>
      <c r="L68" s="3">
        <v>45674</v>
      </c>
      <c r="M68" s="2" t="s">
        <v>290</v>
      </c>
      <c r="N68" s="2" t="s">
        <v>17</v>
      </c>
      <c r="O68" s="2">
        <f t="shared" si="0"/>
        <v>4</v>
      </c>
      <c r="P68" s="89"/>
    </row>
    <row r="69" spans="1:16">
      <c r="A69" s="2">
        <v>57</v>
      </c>
      <c r="B69" s="2" t="s">
        <v>1155</v>
      </c>
      <c r="C69" s="2" t="s">
        <v>298</v>
      </c>
      <c r="D69" s="2" t="s">
        <v>12</v>
      </c>
      <c r="E69" s="2" t="s">
        <v>1384</v>
      </c>
      <c r="F69" s="2" t="s">
        <v>1356</v>
      </c>
      <c r="G69" s="2" t="s">
        <v>13</v>
      </c>
      <c r="H69" s="65">
        <v>96439000</v>
      </c>
      <c r="I69" s="2" t="s">
        <v>220</v>
      </c>
      <c r="J69" s="3">
        <v>45671</v>
      </c>
      <c r="K69" s="2" t="s">
        <v>215</v>
      </c>
      <c r="L69" s="3">
        <v>45673</v>
      </c>
      <c r="M69" s="2" t="s">
        <v>292</v>
      </c>
      <c r="N69" s="2" t="s">
        <v>17</v>
      </c>
      <c r="O69" s="2">
        <f t="shared" si="0"/>
        <v>3</v>
      </c>
      <c r="P69" s="89"/>
    </row>
    <row r="70" spans="1:16">
      <c r="A70" s="2">
        <v>58</v>
      </c>
      <c r="B70" s="2" t="s">
        <v>1155</v>
      </c>
      <c r="C70" s="2" t="s">
        <v>297</v>
      </c>
      <c r="D70" s="2" t="s">
        <v>12</v>
      </c>
      <c r="E70" s="2" t="s">
        <v>1384</v>
      </c>
      <c r="F70" s="2" t="s">
        <v>1357</v>
      </c>
      <c r="G70" s="2" t="s">
        <v>13</v>
      </c>
      <c r="H70" s="65">
        <v>9350000</v>
      </c>
      <c r="I70" s="2" t="s">
        <v>221</v>
      </c>
      <c r="J70" s="3">
        <v>45671</v>
      </c>
      <c r="K70" s="2" t="s">
        <v>215</v>
      </c>
      <c r="L70" s="3">
        <v>45674</v>
      </c>
      <c r="M70" s="2" t="s">
        <v>291</v>
      </c>
      <c r="N70" s="2" t="s">
        <v>17</v>
      </c>
      <c r="O70" s="2">
        <f t="shared" si="0"/>
        <v>4</v>
      </c>
      <c r="P70" s="89"/>
    </row>
    <row r="71" spans="1:16">
      <c r="A71" s="2">
        <v>59</v>
      </c>
      <c r="B71" s="2" t="s">
        <v>1155</v>
      </c>
      <c r="C71" s="2" t="s">
        <v>298</v>
      </c>
      <c r="D71" s="2" t="s">
        <v>12</v>
      </c>
      <c r="E71" s="2" t="s">
        <v>267</v>
      </c>
      <c r="F71" s="2" t="s">
        <v>1585</v>
      </c>
      <c r="G71" s="2" t="s">
        <v>13</v>
      </c>
      <c r="H71" s="65">
        <v>37815000</v>
      </c>
      <c r="I71" s="2" t="s">
        <v>222</v>
      </c>
      <c r="J71" s="3">
        <v>45671</v>
      </c>
      <c r="K71" s="2" t="s">
        <v>215</v>
      </c>
      <c r="L71" s="3">
        <v>45673</v>
      </c>
      <c r="M71" s="2" t="s">
        <v>293</v>
      </c>
      <c r="N71" s="2" t="s">
        <v>245</v>
      </c>
      <c r="O71" s="2">
        <f t="shared" si="0"/>
        <v>3</v>
      </c>
      <c r="P71" s="89"/>
    </row>
    <row r="72" spans="1:16">
      <c r="A72" s="2">
        <v>60</v>
      </c>
      <c r="B72" s="2" t="s">
        <v>1155</v>
      </c>
      <c r="C72" s="2" t="s">
        <v>210</v>
      </c>
      <c r="D72" s="2" t="s">
        <v>12</v>
      </c>
      <c r="E72" s="2" t="s">
        <v>28</v>
      </c>
      <c r="F72" s="2" t="s">
        <v>1492</v>
      </c>
      <c r="G72" s="2" t="s">
        <v>202</v>
      </c>
      <c r="H72" s="65">
        <v>10824000</v>
      </c>
      <c r="I72" s="2" t="s">
        <v>203</v>
      </c>
      <c r="J72" s="3">
        <v>45672</v>
      </c>
      <c r="K72" s="2" t="s">
        <v>211</v>
      </c>
      <c r="L72" s="3">
        <v>45677</v>
      </c>
      <c r="M72" s="2" t="s">
        <v>362</v>
      </c>
      <c r="N72" s="2" t="s">
        <v>276</v>
      </c>
      <c r="O72" s="2">
        <f t="shared" si="0"/>
        <v>6</v>
      </c>
      <c r="P72" s="89"/>
    </row>
    <row r="73" spans="1:16">
      <c r="A73" s="2">
        <v>61</v>
      </c>
      <c r="B73" s="2" t="s">
        <v>1155</v>
      </c>
      <c r="C73" s="2" t="s">
        <v>300</v>
      </c>
      <c r="D73" s="2" t="s">
        <v>12</v>
      </c>
      <c r="E73" s="2" t="s">
        <v>1384</v>
      </c>
      <c r="F73" s="2" t="s">
        <v>1345</v>
      </c>
      <c r="G73" s="2" t="s">
        <v>13</v>
      </c>
      <c r="H73" s="65">
        <v>37768500</v>
      </c>
      <c r="I73" s="2" t="s">
        <v>223</v>
      </c>
      <c r="J73" s="3">
        <v>45672</v>
      </c>
      <c r="K73" s="2" t="s">
        <v>229</v>
      </c>
      <c r="L73" s="3">
        <v>45673</v>
      </c>
      <c r="M73" s="2" t="s">
        <v>293</v>
      </c>
      <c r="N73" s="2" t="s">
        <v>245</v>
      </c>
      <c r="O73" s="2">
        <f t="shared" si="0"/>
        <v>2</v>
      </c>
      <c r="P73" s="89"/>
    </row>
    <row r="74" spans="1:16">
      <c r="A74" s="2">
        <v>62</v>
      </c>
      <c r="B74" s="2" t="s">
        <v>1155</v>
      </c>
      <c r="C74" s="2" t="s">
        <v>301</v>
      </c>
      <c r="D74" s="2" t="s">
        <v>12</v>
      </c>
      <c r="E74" s="2" t="s">
        <v>28</v>
      </c>
      <c r="F74" s="2" t="s">
        <v>1492</v>
      </c>
      <c r="G74" s="2" t="s">
        <v>13</v>
      </c>
      <c r="H74" s="65">
        <v>21760000</v>
      </c>
      <c r="I74" s="2" t="s">
        <v>224</v>
      </c>
      <c r="J74" s="3">
        <v>45672</v>
      </c>
      <c r="K74" s="2" t="s">
        <v>229</v>
      </c>
      <c r="L74" s="3">
        <v>45673</v>
      </c>
      <c r="M74" s="2" t="s">
        <v>293</v>
      </c>
      <c r="N74" s="2" t="s">
        <v>245</v>
      </c>
      <c r="O74" s="2">
        <f t="shared" si="0"/>
        <v>2</v>
      </c>
      <c r="P74" s="89"/>
    </row>
    <row r="75" spans="1:16">
      <c r="A75" s="2">
        <v>63</v>
      </c>
      <c r="B75" s="2" t="s">
        <v>1155</v>
      </c>
      <c r="C75" s="2" t="s">
        <v>297</v>
      </c>
      <c r="D75" s="2" t="s">
        <v>12</v>
      </c>
      <c r="E75" s="2" t="s">
        <v>28</v>
      </c>
      <c r="F75" s="2" t="s">
        <v>1493</v>
      </c>
      <c r="G75" s="2" t="s">
        <v>13</v>
      </c>
      <c r="H75" s="65">
        <v>52310000</v>
      </c>
      <c r="I75" s="2" t="s">
        <v>225</v>
      </c>
      <c r="J75" s="3">
        <v>45672</v>
      </c>
      <c r="K75" s="2" t="s">
        <v>229</v>
      </c>
      <c r="L75" s="3">
        <v>45674</v>
      </c>
      <c r="M75" s="2" t="s">
        <v>294</v>
      </c>
      <c r="N75" s="2" t="s">
        <v>245</v>
      </c>
      <c r="O75" s="2">
        <f t="shared" si="0"/>
        <v>3</v>
      </c>
      <c r="P75" s="89"/>
    </row>
    <row r="76" spans="1:16">
      <c r="A76" s="2">
        <v>64</v>
      </c>
      <c r="B76" s="2" t="s">
        <v>1155</v>
      </c>
      <c r="C76" s="2" t="s">
        <v>298</v>
      </c>
      <c r="D76" s="2" t="s">
        <v>12</v>
      </c>
      <c r="E76" s="2" t="s">
        <v>28</v>
      </c>
      <c r="F76" s="2" t="s">
        <v>1494</v>
      </c>
      <c r="G76" s="2" t="s">
        <v>13</v>
      </c>
      <c r="H76" s="65">
        <v>19270000</v>
      </c>
      <c r="I76" s="2" t="s">
        <v>226</v>
      </c>
      <c r="J76" s="3">
        <v>45672</v>
      </c>
      <c r="K76" s="2" t="s">
        <v>229</v>
      </c>
      <c r="L76" s="3">
        <v>45673</v>
      </c>
      <c r="M76" s="2" t="s">
        <v>293</v>
      </c>
      <c r="N76" s="2" t="s">
        <v>245</v>
      </c>
      <c r="O76" s="2">
        <f t="shared" si="0"/>
        <v>2</v>
      </c>
      <c r="P76" s="89"/>
    </row>
    <row r="77" spans="1:16">
      <c r="A77" s="2">
        <v>65</v>
      </c>
      <c r="B77" s="2" t="s">
        <v>1155</v>
      </c>
      <c r="C77" s="2" t="s">
        <v>298</v>
      </c>
      <c r="D77" s="2" t="s">
        <v>12</v>
      </c>
      <c r="E77" s="2" t="s">
        <v>1384</v>
      </c>
      <c r="F77" s="2" t="s">
        <v>1358</v>
      </c>
      <c r="G77" s="2" t="s">
        <v>13</v>
      </c>
      <c r="H77" s="65">
        <v>38784000</v>
      </c>
      <c r="I77" s="2" t="s">
        <v>227</v>
      </c>
      <c r="J77" s="3">
        <v>45672</v>
      </c>
      <c r="K77" s="2" t="s">
        <v>229</v>
      </c>
      <c r="L77" s="3">
        <v>45673</v>
      </c>
      <c r="M77" s="2" t="s">
        <v>293</v>
      </c>
      <c r="N77" s="2" t="s">
        <v>245</v>
      </c>
      <c r="O77" s="2">
        <f t="shared" ref="O77:O140" si="1">L77-J77+1</f>
        <v>2</v>
      </c>
      <c r="P77" s="89"/>
    </row>
    <row r="78" spans="1:16">
      <c r="A78" s="2">
        <v>66</v>
      </c>
      <c r="B78" s="2" t="s">
        <v>1155</v>
      </c>
      <c r="C78" s="2" t="s">
        <v>302</v>
      </c>
      <c r="D78" s="2" t="s">
        <v>12</v>
      </c>
      <c r="E78" s="2" t="s">
        <v>28</v>
      </c>
      <c r="F78" s="2" t="s">
        <v>1495</v>
      </c>
      <c r="G78" s="2" t="s">
        <v>13</v>
      </c>
      <c r="H78" s="65">
        <v>11627000</v>
      </c>
      <c r="I78" s="2" t="s">
        <v>228</v>
      </c>
      <c r="J78" s="3">
        <v>45672</v>
      </c>
      <c r="K78" s="2" t="s">
        <v>229</v>
      </c>
      <c r="L78" s="3">
        <v>45673</v>
      </c>
      <c r="M78" s="2" t="s">
        <v>293</v>
      </c>
      <c r="N78" s="2" t="s">
        <v>245</v>
      </c>
      <c r="O78" s="2">
        <f t="shared" si="1"/>
        <v>2</v>
      </c>
      <c r="P78" s="89"/>
    </row>
    <row r="79" spans="1:16">
      <c r="A79" s="2">
        <v>67</v>
      </c>
      <c r="B79" s="2" t="s">
        <v>1155</v>
      </c>
      <c r="C79" s="2" t="s">
        <v>300</v>
      </c>
      <c r="D79" s="2" t="s">
        <v>12</v>
      </c>
      <c r="E79" s="2" t="s">
        <v>1384</v>
      </c>
      <c r="F79" s="2" t="s">
        <v>1358</v>
      </c>
      <c r="G79" s="2" t="s">
        <v>279</v>
      </c>
      <c r="H79" s="65">
        <v>5214000</v>
      </c>
      <c r="I79" s="2" t="s">
        <v>280</v>
      </c>
      <c r="J79" s="3">
        <v>45672</v>
      </c>
      <c r="K79" s="2" t="s">
        <v>274</v>
      </c>
      <c r="L79" s="3">
        <v>45677</v>
      </c>
      <c r="M79" s="2" t="s">
        <v>362</v>
      </c>
      <c r="N79" s="2" t="s">
        <v>245</v>
      </c>
      <c r="O79" s="2">
        <f t="shared" si="1"/>
        <v>6</v>
      </c>
      <c r="P79" s="89"/>
    </row>
    <row r="80" spans="1:16">
      <c r="A80" s="2">
        <v>68</v>
      </c>
      <c r="B80" s="2" t="s">
        <v>1155</v>
      </c>
      <c r="C80" s="2" t="s">
        <v>306</v>
      </c>
      <c r="D80" s="2" t="s">
        <v>12</v>
      </c>
      <c r="E80" s="2" t="s">
        <v>28</v>
      </c>
      <c r="F80" s="2" t="s">
        <v>1495</v>
      </c>
      <c r="G80" s="2" t="s">
        <v>279</v>
      </c>
      <c r="H80" s="65">
        <v>5698000</v>
      </c>
      <c r="I80" s="2" t="s">
        <v>281</v>
      </c>
      <c r="J80" s="3">
        <v>45672</v>
      </c>
      <c r="K80" s="2" t="s">
        <v>274</v>
      </c>
      <c r="L80" s="3">
        <v>45677</v>
      </c>
      <c r="M80" s="2" t="s">
        <v>362</v>
      </c>
      <c r="N80" s="2" t="s">
        <v>245</v>
      </c>
      <c r="O80" s="2">
        <f t="shared" si="1"/>
        <v>6</v>
      </c>
      <c r="P80" s="89"/>
    </row>
    <row r="81" spans="1:16">
      <c r="A81" s="2">
        <v>69</v>
      </c>
      <c r="B81" s="2" t="s">
        <v>1155</v>
      </c>
      <c r="C81" s="2" t="s">
        <v>298</v>
      </c>
      <c r="D81" s="2" t="s">
        <v>12</v>
      </c>
      <c r="E81" s="2" t="s">
        <v>1384</v>
      </c>
      <c r="F81" s="2" t="s">
        <v>1359</v>
      </c>
      <c r="G81" s="2" t="s">
        <v>279</v>
      </c>
      <c r="H81" s="65">
        <v>5445000</v>
      </c>
      <c r="I81" s="2" t="s">
        <v>282</v>
      </c>
      <c r="J81" s="3">
        <v>45673</v>
      </c>
      <c r="K81" s="2" t="s">
        <v>275</v>
      </c>
      <c r="L81" s="3">
        <v>45678</v>
      </c>
      <c r="M81" s="2" t="s">
        <v>361</v>
      </c>
      <c r="N81" s="2" t="s">
        <v>245</v>
      </c>
      <c r="O81" s="2">
        <f t="shared" si="1"/>
        <v>6</v>
      </c>
      <c r="P81" s="89"/>
    </row>
    <row r="82" spans="1:16">
      <c r="A82" s="2">
        <v>70</v>
      </c>
      <c r="B82" s="2" t="s">
        <v>1155</v>
      </c>
      <c r="C82" s="2" t="s">
        <v>296</v>
      </c>
      <c r="D82" s="2" t="s">
        <v>12</v>
      </c>
      <c r="E82" s="2" t="s">
        <v>28</v>
      </c>
      <c r="F82" s="2" t="s">
        <v>1496</v>
      </c>
      <c r="G82" s="2" t="s">
        <v>13</v>
      </c>
      <c r="H82" s="65">
        <v>55000000</v>
      </c>
      <c r="I82" s="2" t="s">
        <v>230</v>
      </c>
      <c r="J82" s="3">
        <v>45673</v>
      </c>
      <c r="K82" s="2" t="s">
        <v>25</v>
      </c>
      <c r="L82" s="3">
        <v>45674</v>
      </c>
      <c r="M82" s="2" t="s">
        <v>352</v>
      </c>
      <c r="N82" s="2" t="s">
        <v>245</v>
      </c>
      <c r="O82" s="2">
        <f t="shared" si="1"/>
        <v>2</v>
      </c>
      <c r="P82" s="89"/>
    </row>
    <row r="83" spans="1:16">
      <c r="A83" s="2">
        <v>71</v>
      </c>
      <c r="B83" s="2" t="s">
        <v>1155</v>
      </c>
      <c r="C83" s="2" t="s">
        <v>303</v>
      </c>
      <c r="D83" s="2" t="s">
        <v>12</v>
      </c>
      <c r="E83" s="2" t="s">
        <v>28</v>
      </c>
      <c r="F83" s="2" t="s">
        <v>1476</v>
      </c>
      <c r="G83" s="2" t="s">
        <v>13</v>
      </c>
      <c r="H83" s="65">
        <v>32673000</v>
      </c>
      <c r="I83" s="2" t="s">
        <v>231</v>
      </c>
      <c r="J83" s="3">
        <v>45673</v>
      </c>
      <c r="K83" s="2" t="s">
        <v>25</v>
      </c>
      <c r="L83" s="3">
        <v>45677</v>
      </c>
      <c r="M83" s="2" t="s">
        <v>353</v>
      </c>
      <c r="N83" s="2" t="s">
        <v>245</v>
      </c>
      <c r="O83" s="2">
        <f t="shared" si="1"/>
        <v>5</v>
      </c>
      <c r="P83" s="89"/>
    </row>
    <row r="84" spans="1:16">
      <c r="A84" s="2">
        <v>72</v>
      </c>
      <c r="B84" s="2" t="s">
        <v>1155</v>
      </c>
      <c r="C84" s="2" t="s">
        <v>304</v>
      </c>
      <c r="D84" s="2" t="s">
        <v>12</v>
      </c>
      <c r="E84" s="2" t="s">
        <v>1435</v>
      </c>
      <c r="F84" s="2" t="s">
        <v>1391</v>
      </c>
      <c r="G84" s="2" t="s">
        <v>13</v>
      </c>
      <c r="H84" s="65">
        <v>24200000</v>
      </c>
      <c r="I84" s="2" t="s">
        <v>117</v>
      </c>
      <c r="J84" s="3">
        <v>45674</v>
      </c>
      <c r="K84" s="2" t="s">
        <v>232</v>
      </c>
      <c r="L84" s="3">
        <v>45677</v>
      </c>
      <c r="M84" s="2" t="s">
        <v>353</v>
      </c>
      <c r="N84" s="2" t="s">
        <v>245</v>
      </c>
      <c r="O84" s="2">
        <f t="shared" si="1"/>
        <v>4</v>
      </c>
      <c r="P84" s="89"/>
    </row>
    <row r="85" spans="1:16">
      <c r="A85" s="2">
        <v>73</v>
      </c>
      <c r="B85" s="2" t="s">
        <v>1155</v>
      </c>
      <c r="C85" s="2" t="s">
        <v>296</v>
      </c>
      <c r="D85" s="2" t="s">
        <v>12</v>
      </c>
      <c r="E85" s="2" t="s">
        <v>268</v>
      </c>
      <c r="F85" s="2" t="s">
        <v>1497</v>
      </c>
      <c r="G85" s="2" t="s">
        <v>13</v>
      </c>
      <c r="H85" s="65">
        <v>17657000</v>
      </c>
      <c r="I85" s="2" t="s">
        <v>233</v>
      </c>
      <c r="J85" s="3">
        <v>45674</v>
      </c>
      <c r="K85" s="2" t="s">
        <v>232</v>
      </c>
      <c r="L85" s="3">
        <v>45678</v>
      </c>
      <c r="M85" s="2" t="s">
        <v>330</v>
      </c>
      <c r="N85" s="2" t="s">
        <v>245</v>
      </c>
      <c r="O85" s="2">
        <f t="shared" si="1"/>
        <v>5</v>
      </c>
      <c r="P85" s="89"/>
    </row>
    <row r="86" spans="1:16">
      <c r="A86" s="2">
        <v>74</v>
      </c>
      <c r="B86" s="2" t="s">
        <v>1155</v>
      </c>
      <c r="C86" s="2" t="s">
        <v>295</v>
      </c>
      <c r="D86" s="2" t="s">
        <v>12</v>
      </c>
      <c r="E86" s="2" t="s">
        <v>28</v>
      </c>
      <c r="F86" s="2" t="s">
        <v>1498</v>
      </c>
      <c r="G86" s="2" t="s">
        <v>13</v>
      </c>
      <c r="H86" s="65">
        <v>54920000</v>
      </c>
      <c r="I86" s="2" t="s">
        <v>234</v>
      </c>
      <c r="J86" s="3">
        <v>45674</v>
      </c>
      <c r="K86" s="2" t="s">
        <v>232</v>
      </c>
      <c r="L86" s="3">
        <v>45678</v>
      </c>
      <c r="M86" s="2" t="s">
        <v>330</v>
      </c>
      <c r="N86" s="2" t="s">
        <v>245</v>
      </c>
      <c r="O86" s="2">
        <f t="shared" si="1"/>
        <v>5</v>
      </c>
      <c r="P86" s="89"/>
    </row>
    <row r="87" spans="1:16">
      <c r="A87" s="2">
        <v>75</v>
      </c>
      <c r="B87" s="2" t="s">
        <v>1155</v>
      </c>
      <c r="C87" s="2" t="s">
        <v>304</v>
      </c>
      <c r="D87" s="2" t="s">
        <v>12</v>
      </c>
      <c r="E87" s="2" t="s">
        <v>1384</v>
      </c>
      <c r="F87" s="2" t="s">
        <v>1360</v>
      </c>
      <c r="G87" s="2" t="s">
        <v>13</v>
      </c>
      <c r="H87" s="65">
        <v>21598000</v>
      </c>
      <c r="I87" s="2" t="s">
        <v>151</v>
      </c>
      <c r="J87" s="3">
        <v>45674</v>
      </c>
      <c r="K87" s="2" t="s">
        <v>232</v>
      </c>
      <c r="L87" s="3">
        <v>45677</v>
      </c>
      <c r="M87" s="2" t="s">
        <v>353</v>
      </c>
      <c r="N87" s="2" t="s">
        <v>245</v>
      </c>
      <c r="O87" s="2">
        <f t="shared" si="1"/>
        <v>4</v>
      </c>
      <c r="P87" s="89"/>
    </row>
    <row r="88" spans="1:16">
      <c r="A88" s="2">
        <v>76</v>
      </c>
      <c r="B88" s="2" t="s">
        <v>1155</v>
      </c>
      <c r="C88" s="2" t="s">
        <v>295</v>
      </c>
      <c r="D88" s="2" t="s">
        <v>12</v>
      </c>
      <c r="E88" s="2" t="s">
        <v>28</v>
      </c>
      <c r="F88" s="2" t="s">
        <v>1499</v>
      </c>
      <c r="G88" s="2" t="s">
        <v>13</v>
      </c>
      <c r="H88" s="65">
        <v>31308000</v>
      </c>
      <c r="I88" s="2" t="s">
        <v>235</v>
      </c>
      <c r="J88" s="3">
        <v>45674</v>
      </c>
      <c r="K88" s="2" t="s">
        <v>232</v>
      </c>
      <c r="L88" s="3">
        <v>45677</v>
      </c>
      <c r="M88" s="2" t="s">
        <v>353</v>
      </c>
      <c r="N88" s="2" t="s">
        <v>245</v>
      </c>
      <c r="O88" s="2">
        <f t="shared" si="1"/>
        <v>4</v>
      </c>
      <c r="P88" s="89"/>
    </row>
    <row r="89" spans="1:16">
      <c r="A89" s="2">
        <v>77</v>
      </c>
      <c r="B89" s="2" t="s">
        <v>1155</v>
      </c>
      <c r="C89" s="2" t="s">
        <v>307</v>
      </c>
      <c r="D89" s="2" t="s">
        <v>12</v>
      </c>
      <c r="E89" s="2" t="s">
        <v>28</v>
      </c>
      <c r="F89" s="2" t="s">
        <v>1499</v>
      </c>
      <c r="G89" s="2" t="s">
        <v>279</v>
      </c>
      <c r="H89" s="65">
        <v>5280000</v>
      </c>
      <c r="I89" s="2" t="s">
        <v>283</v>
      </c>
      <c r="J89" s="3">
        <v>45674</v>
      </c>
      <c r="K89" s="2" t="s">
        <v>232</v>
      </c>
      <c r="L89" s="3">
        <v>45678</v>
      </c>
      <c r="M89" s="2" t="s">
        <v>361</v>
      </c>
      <c r="N89" s="2" t="s">
        <v>245</v>
      </c>
      <c r="O89" s="2">
        <f t="shared" si="1"/>
        <v>5</v>
      </c>
      <c r="P89" s="89"/>
    </row>
    <row r="90" spans="1:16">
      <c r="A90" s="2">
        <v>78</v>
      </c>
      <c r="B90" s="2" t="s">
        <v>1155</v>
      </c>
      <c r="C90" s="2" t="s">
        <v>303</v>
      </c>
      <c r="D90" s="2" t="s">
        <v>12</v>
      </c>
      <c r="E90" s="2" t="s">
        <v>28</v>
      </c>
      <c r="F90" s="2" t="s">
        <v>1500</v>
      </c>
      <c r="G90" s="2" t="s">
        <v>13</v>
      </c>
      <c r="H90" s="65">
        <v>12208000</v>
      </c>
      <c r="I90" s="2" t="s">
        <v>236</v>
      </c>
      <c r="J90" s="3">
        <v>45676</v>
      </c>
      <c r="K90" s="2" t="s">
        <v>237</v>
      </c>
      <c r="L90" s="3">
        <v>45678</v>
      </c>
      <c r="M90" s="2" t="s">
        <v>330</v>
      </c>
      <c r="N90" s="2" t="s">
        <v>245</v>
      </c>
      <c r="O90" s="2">
        <f t="shared" si="1"/>
        <v>3</v>
      </c>
      <c r="P90" s="89"/>
    </row>
    <row r="91" spans="1:16">
      <c r="A91" s="2">
        <v>79</v>
      </c>
      <c r="B91" s="2" t="s">
        <v>1155</v>
      </c>
      <c r="C91" s="2" t="s">
        <v>296</v>
      </c>
      <c r="D91" s="2" t="s">
        <v>12</v>
      </c>
      <c r="E91" s="2" t="s">
        <v>28</v>
      </c>
      <c r="F91" s="2" t="s">
        <v>1501</v>
      </c>
      <c r="G91" s="2" t="s">
        <v>238</v>
      </c>
      <c r="H91" s="65">
        <v>101758980</v>
      </c>
      <c r="I91" s="2" t="s">
        <v>239</v>
      </c>
      <c r="J91" s="3">
        <v>45677</v>
      </c>
      <c r="K91" s="2" t="s">
        <v>240</v>
      </c>
      <c r="L91" s="3">
        <v>45678</v>
      </c>
      <c r="M91" s="2" t="s">
        <v>330</v>
      </c>
      <c r="N91" s="2" t="s">
        <v>245</v>
      </c>
      <c r="O91" s="2">
        <f t="shared" si="1"/>
        <v>2</v>
      </c>
      <c r="P91" s="89"/>
    </row>
    <row r="92" spans="1:16">
      <c r="A92" s="2">
        <v>80</v>
      </c>
      <c r="B92" s="2" t="s">
        <v>1155</v>
      </c>
      <c r="C92" s="2" t="s">
        <v>296</v>
      </c>
      <c r="D92" s="2" t="s">
        <v>12</v>
      </c>
      <c r="E92" s="2" t="s">
        <v>269</v>
      </c>
      <c r="F92" s="2" t="s">
        <v>241</v>
      </c>
      <c r="G92" s="2" t="s">
        <v>238</v>
      </c>
      <c r="H92" s="65">
        <v>25052000</v>
      </c>
      <c r="I92" s="2" t="s">
        <v>242</v>
      </c>
      <c r="J92" s="3">
        <v>45677</v>
      </c>
      <c r="K92" s="2" t="s">
        <v>240</v>
      </c>
      <c r="L92" s="3">
        <v>45678</v>
      </c>
      <c r="M92" s="2" t="s">
        <v>330</v>
      </c>
      <c r="N92" s="2" t="s">
        <v>245</v>
      </c>
      <c r="O92" s="2">
        <f t="shared" si="1"/>
        <v>2</v>
      </c>
      <c r="P92" s="89"/>
    </row>
    <row r="93" spans="1:16">
      <c r="A93" s="2">
        <v>81</v>
      </c>
      <c r="B93" s="2" t="s">
        <v>1155</v>
      </c>
      <c r="C93" s="2" t="s">
        <v>298</v>
      </c>
      <c r="D93" s="2" t="s">
        <v>12</v>
      </c>
      <c r="E93" s="2" t="s">
        <v>1435</v>
      </c>
      <c r="F93" s="2" t="s">
        <v>1396</v>
      </c>
      <c r="G93" s="2" t="s">
        <v>238</v>
      </c>
      <c r="H93" s="65">
        <v>11261000</v>
      </c>
      <c r="I93" s="2" t="s">
        <v>243</v>
      </c>
      <c r="J93" s="3">
        <v>45677</v>
      </c>
      <c r="K93" s="2" t="s">
        <v>240</v>
      </c>
      <c r="L93" s="3">
        <v>45678</v>
      </c>
      <c r="M93" s="2" t="s">
        <v>330</v>
      </c>
      <c r="N93" s="2" t="s">
        <v>245</v>
      </c>
      <c r="O93" s="2">
        <f t="shared" si="1"/>
        <v>2</v>
      </c>
      <c r="P93" s="89"/>
    </row>
    <row r="94" spans="1:16">
      <c r="A94" s="2">
        <v>82</v>
      </c>
      <c r="B94" s="2" t="s">
        <v>1155</v>
      </c>
      <c r="C94" s="2" t="s">
        <v>304</v>
      </c>
      <c r="D94" s="2" t="s">
        <v>12</v>
      </c>
      <c r="E94" s="2" t="s">
        <v>28</v>
      </c>
      <c r="F94" s="2" t="s">
        <v>1502</v>
      </c>
      <c r="G94" s="2" t="s">
        <v>238</v>
      </c>
      <c r="H94" s="65">
        <v>45480000</v>
      </c>
      <c r="I94" s="2" t="s">
        <v>244</v>
      </c>
      <c r="J94" s="3">
        <v>45677</v>
      </c>
      <c r="K94" s="2" t="s">
        <v>240</v>
      </c>
      <c r="L94" s="3">
        <v>45678</v>
      </c>
      <c r="M94" s="2" t="s">
        <v>330</v>
      </c>
      <c r="N94" s="2" t="s">
        <v>245</v>
      </c>
      <c r="O94" s="2">
        <f t="shared" si="1"/>
        <v>2</v>
      </c>
      <c r="P94" s="89"/>
    </row>
    <row r="95" spans="1:16">
      <c r="A95" s="2">
        <v>83</v>
      </c>
      <c r="B95" s="2" t="s">
        <v>1155</v>
      </c>
      <c r="C95" s="2" t="s">
        <v>303</v>
      </c>
      <c r="D95" s="2" t="s">
        <v>12</v>
      </c>
      <c r="E95" s="2" t="s">
        <v>28</v>
      </c>
      <c r="F95" s="2" t="s">
        <v>1503</v>
      </c>
      <c r="G95" s="2" t="s">
        <v>238</v>
      </c>
      <c r="H95" s="75">
        <v>39032000</v>
      </c>
      <c r="I95" s="2" t="s">
        <v>246</v>
      </c>
      <c r="J95" s="3">
        <v>45677</v>
      </c>
      <c r="K95" s="2" t="s">
        <v>240</v>
      </c>
      <c r="L95" s="3">
        <v>45678</v>
      </c>
      <c r="M95" s="2" t="s">
        <v>330</v>
      </c>
      <c r="N95" s="2" t="s">
        <v>245</v>
      </c>
      <c r="O95" s="2">
        <f t="shared" si="1"/>
        <v>2</v>
      </c>
      <c r="P95" s="89"/>
    </row>
    <row r="96" spans="1:16">
      <c r="A96" s="2">
        <v>84</v>
      </c>
      <c r="B96" s="2" t="s">
        <v>1155</v>
      </c>
      <c r="C96" s="2" t="s">
        <v>300</v>
      </c>
      <c r="D96" s="2" t="s">
        <v>12</v>
      </c>
      <c r="E96" s="2" t="s">
        <v>1435</v>
      </c>
      <c r="F96" s="2" t="s">
        <v>1394</v>
      </c>
      <c r="G96" s="2" t="s">
        <v>238</v>
      </c>
      <c r="H96" s="65">
        <v>13374380</v>
      </c>
      <c r="I96" s="2" t="s">
        <v>247</v>
      </c>
      <c r="J96" s="3">
        <v>45677</v>
      </c>
      <c r="K96" s="2" t="s">
        <v>240</v>
      </c>
      <c r="L96" s="3">
        <v>45678</v>
      </c>
      <c r="M96" s="2" t="s">
        <v>330</v>
      </c>
      <c r="N96" s="2" t="s">
        <v>245</v>
      </c>
      <c r="O96" s="2">
        <f t="shared" si="1"/>
        <v>2</v>
      </c>
      <c r="P96" s="89"/>
    </row>
    <row r="97" spans="1:16">
      <c r="A97" s="2">
        <v>85</v>
      </c>
      <c r="B97" s="2" t="s">
        <v>1155</v>
      </c>
      <c r="C97" s="2" t="s">
        <v>297</v>
      </c>
      <c r="D97" s="2" t="s">
        <v>12</v>
      </c>
      <c r="E97" s="2" t="s">
        <v>1435</v>
      </c>
      <c r="F97" s="2" t="s">
        <v>248</v>
      </c>
      <c r="G97" s="2" t="s">
        <v>238</v>
      </c>
      <c r="H97" s="65">
        <v>49830000</v>
      </c>
      <c r="I97" s="2" t="s">
        <v>249</v>
      </c>
      <c r="J97" s="3">
        <v>45677</v>
      </c>
      <c r="K97" s="2" t="s">
        <v>240</v>
      </c>
      <c r="L97" s="3">
        <v>45679</v>
      </c>
      <c r="M97" s="2" t="s">
        <v>354</v>
      </c>
      <c r="N97" s="2" t="s">
        <v>245</v>
      </c>
      <c r="O97" s="2">
        <f t="shared" si="1"/>
        <v>3</v>
      </c>
      <c r="P97" s="89"/>
    </row>
    <row r="98" spans="1:16">
      <c r="A98" s="2">
        <v>86</v>
      </c>
      <c r="B98" s="2" t="s">
        <v>1155</v>
      </c>
      <c r="C98" s="2" t="s">
        <v>300</v>
      </c>
      <c r="D98" s="2" t="s">
        <v>12</v>
      </c>
      <c r="E98" s="2" t="s">
        <v>1384</v>
      </c>
      <c r="F98" s="2" t="s">
        <v>1344</v>
      </c>
      <c r="G98" s="2" t="s">
        <v>238</v>
      </c>
      <c r="H98" s="65">
        <v>8723000</v>
      </c>
      <c r="I98" s="2" t="s">
        <v>250</v>
      </c>
      <c r="J98" s="3">
        <v>45677</v>
      </c>
      <c r="K98" s="2" t="s">
        <v>240</v>
      </c>
      <c r="L98" s="3">
        <v>45678</v>
      </c>
      <c r="M98" s="2" t="s">
        <v>330</v>
      </c>
      <c r="N98" s="2" t="s">
        <v>245</v>
      </c>
      <c r="O98" s="2">
        <f t="shared" si="1"/>
        <v>2</v>
      </c>
      <c r="P98" s="89"/>
    </row>
    <row r="99" spans="1:16">
      <c r="A99" s="2">
        <v>87</v>
      </c>
      <c r="B99" s="2" t="s">
        <v>1155</v>
      </c>
      <c r="C99" s="2" t="s">
        <v>303</v>
      </c>
      <c r="D99" s="2" t="s">
        <v>12</v>
      </c>
      <c r="E99" s="2" t="s">
        <v>28</v>
      </c>
      <c r="F99" s="2" t="s">
        <v>1504</v>
      </c>
      <c r="G99" s="2" t="s">
        <v>238</v>
      </c>
      <c r="H99" s="65">
        <v>19586000</v>
      </c>
      <c r="I99" s="2" t="s">
        <v>251</v>
      </c>
      <c r="J99" s="3">
        <v>45677</v>
      </c>
      <c r="K99" s="2" t="s">
        <v>240</v>
      </c>
      <c r="L99" s="3">
        <v>45679</v>
      </c>
      <c r="M99" s="2" t="s">
        <v>354</v>
      </c>
      <c r="N99" s="2" t="s">
        <v>245</v>
      </c>
      <c r="O99" s="2">
        <f t="shared" si="1"/>
        <v>3</v>
      </c>
      <c r="P99" s="89"/>
    </row>
    <row r="100" spans="1:16">
      <c r="A100" s="2">
        <v>88</v>
      </c>
      <c r="B100" s="2" t="s">
        <v>1155</v>
      </c>
      <c r="C100" s="2" t="s">
        <v>299</v>
      </c>
      <c r="D100" s="2" t="s">
        <v>12</v>
      </c>
      <c r="E100" s="2" t="s">
        <v>1384</v>
      </c>
      <c r="F100" s="2" t="s">
        <v>1361</v>
      </c>
      <c r="G100" s="2" t="s">
        <v>238</v>
      </c>
      <c r="H100" s="65">
        <v>35800000</v>
      </c>
      <c r="I100" s="2" t="s">
        <v>252</v>
      </c>
      <c r="J100" s="3">
        <v>45677</v>
      </c>
      <c r="K100" s="2" t="s">
        <v>240</v>
      </c>
      <c r="L100" s="3">
        <v>45678</v>
      </c>
      <c r="M100" s="2" t="s">
        <v>330</v>
      </c>
      <c r="N100" s="2" t="s">
        <v>245</v>
      </c>
      <c r="O100" s="2">
        <f t="shared" si="1"/>
        <v>2</v>
      </c>
      <c r="P100" s="89"/>
    </row>
    <row r="101" spans="1:16">
      <c r="A101" s="2">
        <v>89</v>
      </c>
      <c r="B101" s="2" t="s">
        <v>1155</v>
      </c>
      <c r="C101" s="2" t="s">
        <v>305</v>
      </c>
      <c r="D101" s="2" t="s">
        <v>12</v>
      </c>
      <c r="E101" s="2" t="s">
        <v>28</v>
      </c>
      <c r="F101" s="2" t="s">
        <v>1505</v>
      </c>
      <c r="G101" s="2" t="s">
        <v>238</v>
      </c>
      <c r="H101" s="65">
        <v>49563500</v>
      </c>
      <c r="I101" s="2" t="s">
        <v>253</v>
      </c>
      <c r="J101" s="3">
        <v>45677</v>
      </c>
      <c r="K101" s="2" t="s">
        <v>240</v>
      </c>
      <c r="L101" s="3">
        <v>45679</v>
      </c>
      <c r="M101" s="2" t="s">
        <v>355</v>
      </c>
      <c r="N101" s="2" t="s">
        <v>245</v>
      </c>
      <c r="O101" s="2">
        <f t="shared" si="1"/>
        <v>3</v>
      </c>
      <c r="P101" s="89"/>
    </row>
    <row r="102" spans="1:16">
      <c r="A102" s="2">
        <v>90</v>
      </c>
      <c r="B102" s="2" t="s">
        <v>1155</v>
      </c>
      <c r="C102" s="2" t="s">
        <v>298</v>
      </c>
      <c r="D102" s="2" t="s">
        <v>12</v>
      </c>
      <c r="E102" s="2" t="s">
        <v>1435</v>
      </c>
      <c r="F102" s="2" t="s">
        <v>1397</v>
      </c>
      <c r="G102" s="2" t="s">
        <v>14</v>
      </c>
      <c r="H102" s="65">
        <v>14955000</v>
      </c>
      <c r="I102" s="2" t="s">
        <v>271</v>
      </c>
      <c r="J102" s="3">
        <v>45677</v>
      </c>
      <c r="K102" s="2" t="s">
        <v>240</v>
      </c>
      <c r="L102" s="3">
        <v>45680</v>
      </c>
      <c r="M102" s="2" t="s">
        <v>358</v>
      </c>
      <c r="N102" s="2" t="s">
        <v>26</v>
      </c>
      <c r="O102" s="2">
        <f t="shared" si="1"/>
        <v>4</v>
      </c>
      <c r="P102" s="89"/>
    </row>
    <row r="103" spans="1:16">
      <c r="A103" s="2">
        <v>91</v>
      </c>
      <c r="B103" s="2" t="s">
        <v>1155</v>
      </c>
      <c r="C103" s="2" t="s">
        <v>299</v>
      </c>
      <c r="D103" s="2" t="s">
        <v>12</v>
      </c>
      <c r="E103" s="2" t="s">
        <v>1384</v>
      </c>
      <c r="F103" s="2" t="s">
        <v>1361</v>
      </c>
      <c r="G103" s="2" t="s">
        <v>279</v>
      </c>
      <c r="H103" s="65">
        <v>16485000</v>
      </c>
      <c r="I103" s="2" t="s">
        <v>284</v>
      </c>
      <c r="J103" s="3">
        <v>45677</v>
      </c>
      <c r="K103" s="2" t="s">
        <v>240</v>
      </c>
      <c r="L103" s="3">
        <v>45679</v>
      </c>
      <c r="M103" s="2" t="s">
        <v>363</v>
      </c>
      <c r="N103" s="2" t="s">
        <v>245</v>
      </c>
      <c r="O103" s="2">
        <f t="shared" si="1"/>
        <v>3</v>
      </c>
      <c r="P103" s="89"/>
    </row>
    <row r="104" spans="1:16">
      <c r="A104" s="2">
        <v>92</v>
      </c>
      <c r="B104" s="2" t="s">
        <v>1155</v>
      </c>
      <c r="C104" s="2" t="s">
        <v>298</v>
      </c>
      <c r="D104" s="2" t="s">
        <v>12</v>
      </c>
      <c r="E104" s="2" t="s">
        <v>28</v>
      </c>
      <c r="F104" s="2" t="s">
        <v>1506</v>
      </c>
      <c r="G104" s="2" t="s">
        <v>238</v>
      </c>
      <c r="H104" s="65">
        <v>41830000</v>
      </c>
      <c r="I104" s="2" t="s">
        <v>254</v>
      </c>
      <c r="J104" s="3">
        <v>45678</v>
      </c>
      <c r="K104" s="2" t="s">
        <v>256</v>
      </c>
      <c r="L104" s="3">
        <v>45678</v>
      </c>
      <c r="M104" s="2" t="s">
        <v>330</v>
      </c>
      <c r="N104" s="2" t="s">
        <v>245</v>
      </c>
      <c r="O104" s="2">
        <f t="shared" si="1"/>
        <v>1</v>
      </c>
      <c r="P104" s="89"/>
    </row>
    <row r="105" spans="1:16">
      <c r="A105" s="2">
        <v>93</v>
      </c>
      <c r="B105" s="2" t="s">
        <v>1155</v>
      </c>
      <c r="C105" s="2" t="s">
        <v>306</v>
      </c>
      <c r="D105" s="2" t="s">
        <v>12</v>
      </c>
      <c r="E105" s="2" t="s">
        <v>28</v>
      </c>
      <c r="F105" s="2" t="s">
        <v>1507</v>
      </c>
      <c r="G105" s="2" t="s">
        <v>238</v>
      </c>
      <c r="H105" s="65">
        <v>32059500</v>
      </c>
      <c r="I105" s="2" t="s">
        <v>255</v>
      </c>
      <c r="J105" s="3">
        <v>45678</v>
      </c>
      <c r="K105" s="2" t="s">
        <v>256</v>
      </c>
      <c r="L105" s="3">
        <v>45679</v>
      </c>
      <c r="M105" s="2" t="s">
        <v>354</v>
      </c>
      <c r="N105" s="2" t="s">
        <v>245</v>
      </c>
      <c r="O105" s="2">
        <f t="shared" si="1"/>
        <v>2</v>
      </c>
      <c r="P105" s="89"/>
    </row>
    <row r="106" spans="1:16">
      <c r="A106" s="2">
        <v>94</v>
      </c>
      <c r="B106" s="2" t="s">
        <v>1155</v>
      </c>
      <c r="C106" s="2" t="s">
        <v>295</v>
      </c>
      <c r="D106" s="2" t="s">
        <v>12</v>
      </c>
      <c r="E106" s="2" t="s">
        <v>1435</v>
      </c>
      <c r="F106" s="2" t="s">
        <v>1398</v>
      </c>
      <c r="G106" s="2" t="s">
        <v>238</v>
      </c>
      <c r="H106" s="65">
        <v>42700000</v>
      </c>
      <c r="I106" s="2" t="s">
        <v>257</v>
      </c>
      <c r="J106" s="3">
        <v>45678</v>
      </c>
      <c r="K106" s="2" t="s">
        <v>256</v>
      </c>
      <c r="L106" s="3">
        <v>45680</v>
      </c>
      <c r="M106" s="2" t="s">
        <v>356</v>
      </c>
      <c r="N106" s="2" t="s">
        <v>245</v>
      </c>
      <c r="O106" s="2">
        <f t="shared" si="1"/>
        <v>3</v>
      </c>
      <c r="P106" s="89"/>
    </row>
    <row r="107" spans="1:16">
      <c r="A107" s="2">
        <v>95</v>
      </c>
      <c r="B107" s="2" t="s">
        <v>1155</v>
      </c>
      <c r="C107" s="2" t="s">
        <v>303</v>
      </c>
      <c r="D107" s="2" t="s">
        <v>12</v>
      </c>
      <c r="E107" s="2" t="s">
        <v>113</v>
      </c>
      <c r="F107" s="2" t="s">
        <v>259</v>
      </c>
      <c r="G107" s="2" t="s">
        <v>238</v>
      </c>
      <c r="H107" s="65">
        <v>51832000</v>
      </c>
      <c r="I107" s="2" t="s">
        <v>258</v>
      </c>
      <c r="J107" s="3">
        <v>45678</v>
      </c>
      <c r="K107" s="2" t="s">
        <v>256</v>
      </c>
      <c r="L107" s="3">
        <v>45680</v>
      </c>
      <c r="M107" s="2" t="s">
        <v>357</v>
      </c>
      <c r="N107" s="2" t="s">
        <v>310</v>
      </c>
      <c r="O107" s="2">
        <f t="shared" si="1"/>
        <v>3</v>
      </c>
      <c r="P107" s="89"/>
    </row>
    <row r="108" spans="1:16">
      <c r="A108" s="2">
        <v>96</v>
      </c>
      <c r="B108" s="2" t="s">
        <v>1155</v>
      </c>
      <c r="C108" s="2" t="s">
        <v>303</v>
      </c>
      <c r="D108" s="2" t="s">
        <v>12</v>
      </c>
      <c r="E108" s="2" t="s">
        <v>28</v>
      </c>
      <c r="F108" s="2" t="s">
        <v>1508</v>
      </c>
      <c r="G108" s="2" t="s">
        <v>238</v>
      </c>
      <c r="H108" s="65">
        <v>19670000</v>
      </c>
      <c r="I108" s="2" t="s">
        <v>260</v>
      </c>
      <c r="J108" s="3">
        <v>45678</v>
      </c>
      <c r="K108" s="2" t="s">
        <v>256</v>
      </c>
      <c r="L108" s="3">
        <v>45680</v>
      </c>
      <c r="M108" s="2" t="s">
        <v>358</v>
      </c>
      <c r="N108" s="2" t="s">
        <v>17</v>
      </c>
      <c r="O108" s="2">
        <f t="shared" si="1"/>
        <v>3</v>
      </c>
      <c r="P108" s="89"/>
    </row>
    <row r="109" spans="1:16">
      <c r="A109" s="2">
        <v>97</v>
      </c>
      <c r="B109" s="2" t="s">
        <v>1155</v>
      </c>
      <c r="C109" s="2" t="s">
        <v>304</v>
      </c>
      <c r="D109" s="2" t="s">
        <v>12</v>
      </c>
      <c r="E109" s="2" t="s">
        <v>28</v>
      </c>
      <c r="F109" s="2" t="s">
        <v>1482</v>
      </c>
      <c r="G109" s="2" t="s">
        <v>238</v>
      </c>
      <c r="H109" s="65">
        <v>25640000</v>
      </c>
      <c r="I109" s="2" t="s">
        <v>261</v>
      </c>
      <c r="J109" s="3">
        <v>45678</v>
      </c>
      <c r="K109" s="2" t="s">
        <v>256</v>
      </c>
      <c r="L109" s="3">
        <v>45680</v>
      </c>
      <c r="M109" s="2" t="s">
        <v>358</v>
      </c>
      <c r="N109" s="2" t="s">
        <v>17</v>
      </c>
      <c r="O109" s="2">
        <f t="shared" si="1"/>
        <v>3</v>
      </c>
      <c r="P109" s="89"/>
    </row>
    <row r="110" spans="1:16">
      <c r="A110" s="2">
        <v>98</v>
      </c>
      <c r="B110" s="2" t="s">
        <v>1155</v>
      </c>
      <c r="C110" s="2" t="s">
        <v>306</v>
      </c>
      <c r="D110" s="2" t="s">
        <v>12</v>
      </c>
      <c r="E110" s="2" t="s">
        <v>28</v>
      </c>
      <c r="F110" s="2" t="s">
        <v>1507</v>
      </c>
      <c r="G110" s="2" t="s">
        <v>279</v>
      </c>
      <c r="H110" s="65">
        <v>10934000</v>
      </c>
      <c r="I110" s="2" t="s">
        <v>285</v>
      </c>
      <c r="J110" s="3">
        <v>45678</v>
      </c>
      <c r="K110" s="2" t="s">
        <v>256</v>
      </c>
      <c r="L110" s="3">
        <v>45681</v>
      </c>
      <c r="M110" s="2" t="s">
        <v>364</v>
      </c>
      <c r="N110" s="2" t="s">
        <v>26</v>
      </c>
      <c r="O110" s="2">
        <f t="shared" si="1"/>
        <v>4</v>
      </c>
      <c r="P110" s="89"/>
    </row>
    <row r="111" spans="1:16">
      <c r="A111" s="2">
        <v>99</v>
      </c>
      <c r="B111" s="2" t="s">
        <v>1155</v>
      </c>
      <c r="C111" s="2" t="s">
        <v>296</v>
      </c>
      <c r="D111" s="2" t="s">
        <v>12</v>
      </c>
      <c r="E111" s="2" t="s">
        <v>113</v>
      </c>
      <c r="F111" s="2" t="s">
        <v>277</v>
      </c>
      <c r="G111" s="2" t="s">
        <v>279</v>
      </c>
      <c r="H111" s="65">
        <v>6710000</v>
      </c>
      <c r="I111" s="2" t="s">
        <v>286</v>
      </c>
      <c r="J111" s="3">
        <v>45678</v>
      </c>
      <c r="K111" s="2" t="s">
        <v>256</v>
      </c>
      <c r="L111" s="3">
        <v>45680</v>
      </c>
      <c r="M111" s="2" t="s">
        <v>365</v>
      </c>
      <c r="N111" s="2" t="s">
        <v>26</v>
      </c>
      <c r="O111" s="2">
        <f t="shared" si="1"/>
        <v>3</v>
      </c>
      <c r="P111" s="89"/>
    </row>
    <row r="112" spans="1:16">
      <c r="A112" s="2">
        <v>100</v>
      </c>
      <c r="B112" s="2" t="s">
        <v>1155</v>
      </c>
      <c r="C112" s="2" t="s">
        <v>304</v>
      </c>
      <c r="D112" s="2" t="s">
        <v>12</v>
      </c>
      <c r="E112" s="2" t="s">
        <v>28</v>
      </c>
      <c r="F112" s="2" t="s">
        <v>1482</v>
      </c>
      <c r="G112" s="2" t="s">
        <v>279</v>
      </c>
      <c r="H112" s="65">
        <v>13000000</v>
      </c>
      <c r="I112" s="2" t="s">
        <v>287</v>
      </c>
      <c r="J112" s="3">
        <v>45678</v>
      </c>
      <c r="K112" s="2" t="s">
        <v>256</v>
      </c>
      <c r="L112" s="3">
        <v>45680</v>
      </c>
      <c r="M112" s="2" t="s">
        <v>365</v>
      </c>
      <c r="N112" s="2" t="s">
        <v>245</v>
      </c>
      <c r="O112" s="2">
        <f t="shared" si="1"/>
        <v>3</v>
      </c>
      <c r="P112" s="89"/>
    </row>
    <row r="113" spans="1:16">
      <c r="A113" s="2">
        <v>101</v>
      </c>
      <c r="B113" s="2" t="s">
        <v>1155</v>
      </c>
      <c r="C113" s="2" t="s">
        <v>295</v>
      </c>
      <c r="D113" s="2" t="s">
        <v>12</v>
      </c>
      <c r="E113" s="2" t="s">
        <v>269</v>
      </c>
      <c r="F113" s="2" t="s">
        <v>278</v>
      </c>
      <c r="G113" s="2" t="s">
        <v>279</v>
      </c>
      <c r="H113" s="65">
        <v>13508000</v>
      </c>
      <c r="I113" s="2" t="s">
        <v>288</v>
      </c>
      <c r="J113" s="3">
        <v>45678</v>
      </c>
      <c r="K113" s="2" t="s">
        <v>256</v>
      </c>
      <c r="L113" s="3">
        <v>45692</v>
      </c>
      <c r="M113" s="2" t="s">
        <v>361</v>
      </c>
      <c r="N113" s="2" t="s">
        <v>26</v>
      </c>
      <c r="O113" s="2">
        <f t="shared" si="1"/>
        <v>15</v>
      </c>
      <c r="P113" s="89"/>
    </row>
    <row r="114" spans="1:16">
      <c r="A114" s="2">
        <v>102</v>
      </c>
      <c r="B114" s="2" t="s">
        <v>1155</v>
      </c>
      <c r="C114" s="2" t="s">
        <v>308</v>
      </c>
      <c r="D114" s="2" t="s">
        <v>12</v>
      </c>
      <c r="E114" s="2" t="s">
        <v>1435</v>
      </c>
      <c r="F114" s="2" t="s">
        <v>1396</v>
      </c>
      <c r="G114" s="2" t="s">
        <v>279</v>
      </c>
      <c r="H114" s="65">
        <v>34340000</v>
      </c>
      <c r="I114" s="2" t="s">
        <v>289</v>
      </c>
      <c r="J114" s="3">
        <v>45679</v>
      </c>
      <c r="K114" s="2" t="s">
        <v>274</v>
      </c>
      <c r="L114" s="3">
        <v>45681</v>
      </c>
      <c r="M114" s="2" t="s">
        <v>364</v>
      </c>
      <c r="N114" s="2" t="s">
        <v>26</v>
      </c>
      <c r="O114" s="2">
        <f t="shared" si="1"/>
        <v>3</v>
      </c>
      <c r="P114" s="89"/>
    </row>
    <row r="115" spans="1:16">
      <c r="A115" s="2">
        <v>103</v>
      </c>
      <c r="B115" s="2" t="s">
        <v>1155</v>
      </c>
      <c r="C115" s="2" t="s">
        <v>305</v>
      </c>
      <c r="D115" s="2" t="s">
        <v>12</v>
      </c>
      <c r="E115" s="2" t="s">
        <v>1384</v>
      </c>
      <c r="F115" s="2" t="s">
        <v>1362</v>
      </c>
      <c r="G115" s="2" t="s">
        <v>238</v>
      </c>
      <c r="H115" s="65">
        <v>12034000</v>
      </c>
      <c r="I115" s="2" t="s">
        <v>262</v>
      </c>
      <c r="J115" s="3">
        <v>45679</v>
      </c>
      <c r="K115" s="2" t="s">
        <v>265</v>
      </c>
      <c r="L115" s="3">
        <v>45680</v>
      </c>
      <c r="M115" s="2" t="s">
        <v>358</v>
      </c>
      <c r="N115" s="2" t="s">
        <v>17</v>
      </c>
      <c r="O115" s="2">
        <f t="shared" si="1"/>
        <v>2</v>
      </c>
      <c r="P115" s="89"/>
    </row>
    <row r="116" spans="1:16">
      <c r="A116" s="2">
        <v>104</v>
      </c>
      <c r="B116" s="2" t="s">
        <v>1155</v>
      </c>
      <c r="C116" s="2" t="s">
        <v>303</v>
      </c>
      <c r="D116" s="2" t="s">
        <v>12</v>
      </c>
      <c r="E116" s="2" t="s">
        <v>1435</v>
      </c>
      <c r="F116" s="2" t="s">
        <v>1393</v>
      </c>
      <c r="G116" s="2" t="s">
        <v>238</v>
      </c>
      <c r="H116" s="65">
        <v>16060000</v>
      </c>
      <c r="I116" s="2" t="s">
        <v>263</v>
      </c>
      <c r="J116" s="3">
        <v>45679</v>
      </c>
      <c r="K116" s="2" t="s">
        <v>265</v>
      </c>
      <c r="L116" s="3">
        <v>45680</v>
      </c>
      <c r="M116" s="2" t="s">
        <v>358</v>
      </c>
      <c r="N116" s="2" t="s">
        <v>310</v>
      </c>
      <c r="O116" s="2">
        <f t="shared" si="1"/>
        <v>2</v>
      </c>
      <c r="P116" s="89"/>
    </row>
    <row r="117" spans="1:16">
      <c r="A117" s="2">
        <v>105</v>
      </c>
      <c r="B117" s="2" t="s">
        <v>1155</v>
      </c>
      <c r="C117" s="2" t="s">
        <v>296</v>
      </c>
      <c r="D117" s="2" t="s">
        <v>12</v>
      </c>
      <c r="E117" s="2" t="s">
        <v>28</v>
      </c>
      <c r="F117" s="2" t="s">
        <v>1478</v>
      </c>
      <c r="G117" s="2" t="s">
        <v>238</v>
      </c>
      <c r="H117" s="65">
        <v>11539000</v>
      </c>
      <c r="I117" s="2" t="s">
        <v>264</v>
      </c>
      <c r="J117" s="3">
        <v>45679</v>
      </c>
      <c r="K117" s="2" t="s">
        <v>265</v>
      </c>
      <c r="L117" s="3">
        <v>45680</v>
      </c>
      <c r="M117" s="2" t="s">
        <v>358</v>
      </c>
      <c r="N117" s="2" t="s">
        <v>17</v>
      </c>
      <c r="O117" s="2">
        <f t="shared" si="1"/>
        <v>2</v>
      </c>
      <c r="P117" s="89"/>
    </row>
    <row r="118" spans="1:16">
      <c r="A118" s="2">
        <v>106</v>
      </c>
      <c r="B118" s="2" t="s">
        <v>1155</v>
      </c>
      <c r="C118" s="2" t="s">
        <v>309</v>
      </c>
      <c r="D118" s="2" t="s">
        <v>12</v>
      </c>
      <c r="E118" s="2" t="s">
        <v>28</v>
      </c>
      <c r="F118" s="2" t="s">
        <v>1509</v>
      </c>
      <c r="G118" s="2" t="s">
        <v>14</v>
      </c>
      <c r="H118" s="65">
        <v>33670000</v>
      </c>
      <c r="I118" s="2" t="s">
        <v>272</v>
      </c>
      <c r="J118" s="3">
        <v>45679</v>
      </c>
      <c r="K118" s="2" t="s">
        <v>274</v>
      </c>
      <c r="L118" s="3">
        <v>45680</v>
      </c>
      <c r="M118" s="2" t="s">
        <v>25</v>
      </c>
      <c r="N118" s="2" t="s">
        <v>26</v>
      </c>
      <c r="O118" s="2">
        <f t="shared" si="1"/>
        <v>2</v>
      </c>
      <c r="P118" s="89"/>
    </row>
    <row r="119" spans="1:16">
      <c r="A119" s="2">
        <v>107</v>
      </c>
      <c r="B119" s="2" t="s">
        <v>1155</v>
      </c>
      <c r="C119" s="2" t="s">
        <v>346</v>
      </c>
      <c r="D119" s="2" t="s">
        <v>12</v>
      </c>
      <c r="E119" s="2" t="s">
        <v>28</v>
      </c>
      <c r="F119" s="2" t="s">
        <v>1510</v>
      </c>
      <c r="G119" s="2" t="s">
        <v>335</v>
      </c>
      <c r="H119" s="65">
        <v>23870000</v>
      </c>
      <c r="I119" s="2" t="s">
        <v>337</v>
      </c>
      <c r="J119" s="3">
        <v>45680</v>
      </c>
      <c r="K119" s="2" t="s">
        <v>275</v>
      </c>
      <c r="L119" s="3">
        <v>45691</v>
      </c>
      <c r="M119" s="2" t="s">
        <v>353</v>
      </c>
      <c r="N119" s="2" t="s">
        <v>331</v>
      </c>
      <c r="O119" s="2">
        <f t="shared" si="1"/>
        <v>12</v>
      </c>
      <c r="P119" s="89"/>
    </row>
    <row r="120" spans="1:16">
      <c r="A120" s="2">
        <v>108</v>
      </c>
      <c r="B120" s="2" t="s">
        <v>1155</v>
      </c>
      <c r="C120" s="2" t="s">
        <v>305</v>
      </c>
      <c r="D120" s="2" t="s">
        <v>12</v>
      </c>
      <c r="E120" s="2" t="s">
        <v>28</v>
      </c>
      <c r="F120" s="2" t="s">
        <v>1511</v>
      </c>
      <c r="G120" s="2" t="s">
        <v>14</v>
      </c>
      <c r="H120" s="65">
        <v>54300000</v>
      </c>
      <c r="I120" s="2" t="s">
        <v>273</v>
      </c>
      <c r="J120" s="3">
        <v>45680</v>
      </c>
      <c r="K120" s="2" t="s">
        <v>275</v>
      </c>
      <c r="L120" s="3">
        <v>45691</v>
      </c>
      <c r="M120" s="2" t="s">
        <v>70</v>
      </c>
      <c r="N120" s="2" t="s">
        <v>26</v>
      </c>
      <c r="O120" s="2">
        <f t="shared" si="1"/>
        <v>12</v>
      </c>
      <c r="P120" s="89"/>
    </row>
    <row r="121" spans="1:16">
      <c r="A121" s="2">
        <v>109</v>
      </c>
      <c r="B121" s="2" t="s">
        <v>1155</v>
      </c>
      <c r="C121" s="2" t="s">
        <v>348</v>
      </c>
      <c r="D121" s="2" t="s">
        <v>12</v>
      </c>
      <c r="E121" s="2" t="s">
        <v>28</v>
      </c>
      <c r="F121" s="2" t="s">
        <v>1502</v>
      </c>
      <c r="G121" s="2" t="s">
        <v>341</v>
      </c>
      <c r="H121" s="65">
        <v>6820000</v>
      </c>
      <c r="I121" s="2" t="s">
        <v>342</v>
      </c>
      <c r="J121" s="3">
        <v>45681</v>
      </c>
      <c r="K121" s="2" t="s">
        <v>339</v>
      </c>
      <c r="L121" s="3">
        <v>45692</v>
      </c>
      <c r="M121" s="2" t="s">
        <v>404</v>
      </c>
      <c r="N121" s="2" t="s">
        <v>394</v>
      </c>
      <c r="O121" s="2">
        <f t="shared" si="1"/>
        <v>12</v>
      </c>
      <c r="P121" s="89"/>
    </row>
    <row r="122" spans="1:16">
      <c r="A122" s="2">
        <v>110</v>
      </c>
      <c r="B122" s="2" t="s">
        <v>1155</v>
      </c>
      <c r="C122" s="2" t="s">
        <v>346</v>
      </c>
      <c r="D122" s="2" t="s">
        <v>12</v>
      </c>
      <c r="E122" s="2" t="s">
        <v>340</v>
      </c>
      <c r="F122" s="2" t="s">
        <v>334</v>
      </c>
      <c r="G122" s="2" t="s">
        <v>336</v>
      </c>
      <c r="H122" s="65">
        <v>34694000</v>
      </c>
      <c r="I122" s="2" t="s">
        <v>338</v>
      </c>
      <c r="J122" s="3">
        <v>45681</v>
      </c>
      <c r="K122" s="2" t="s">
        <v>339</v>
      </c>
      <c r="L122" s="3">
        <v>45692</v>
      </c>
      <c r="M122" s="2" t="s">
        <v>361</v>
      </c>
      <c r="N122" s="2" t="s">
        <v>17</v>
      </c>
      <c r="O122" s="2">
        <f t="shared" si="1"/>
        <v>12</v>
      </c>
      <c r="P122" s="89"/>
    </row>
    <row r="123" spans="1:16">
      <c r="A123" s="2">
        <v>111</v>
      </c>
      <c r="B123" s="2" t="s">
        <v>1155</v>
      </c>
      <c r="C123" s="2" t="s">
        <v>346</v>
      </c>
      <c r="D123" s="2" t="s">
        <v>12</v>
      </c>
      <c r="E123" s="2" t="s">
        <v>1435</v>
      </c>
      <c r="F123" s="2" t="s">
        <v>1399</v>
      </c>
      <c r="G123" s="2" t="s">
        <v>13</v>
      </c>
      <c r="H123" s="65">
        <v>41047570</v>
      </c>
      <c r="I123" s="2" t="s">
        <v>312</v>
      </c>
      <c r="J123" s="3">
        <v>45681</v>
      </c>
      <c r="K123" s="2" t="s">
        <v>311</v>
      </c>
      <c r="L123" s="3">
        <v>45691</v>
      </c>
      <c r="M123" s="2" t="s">
        <v>359</v>
      </c>
      <c r="N123" s="2" t="s">
        <v>331</v>
      </c>
      <c r="O123" s="2">
        <f t="shared" si="1"/>
        <v>11</v>
      </c>
      <c r="P123" s="89"/>
    </row>
    <row r="124" spans="1:16">
      <c r="A124" s="2">
        <v>112</v>
      </c>
      <c r="B124" s="2" t="s">
        <v>1155</v>
      </c>
      <c r="C124" s="2" t="s">
        <v>347</v>
      </c>
      <c r="D124" s="2" t="s">
        <v>12</v>
      </c>
      <c r="E124" s="2" t="s">
        <v>1435</v>
      </c>
      <c r="F124" s="2" t="s">
        <v>1400</v>
      </c>
      <c r="G124" s="2" t="s">
        <v>13</v>
      </c>
      <c r="H124" s="65">
        <v>107019000</v>
      </c>
      <c r="I124" s="2" t="s">
        <v>313</v>
      </c>
      <c r="J124" s="3">
        <v>45681</v>
      </c>
      <c r="K124" s="2" t="s">
        <v>311</v>
      </c>
      <c r="L124" s="3">
        <v>45691</v>
      </c>
      <c r="M124" s="2" t="s">
        <v>359</v>
      </c>
      <c r="N124" s="2" t="s">
        <v>331</v>
      </c>
      <c r="O124" s="2">
        <f t="shared" si="1"/>
        <v>11</v>
      </c>
      <c r="P124" s="89"/>
    </row>
    <row r="125" spans="1:16">
      <c r="A125" s="2">
        <v>113</v>
      </c>
      <c r="B125" s="2" t="s">
        <v>1155</v>
      </c>
      <c r="C125" s="2" t="s">
        <v>348</v>
      </c>
      <c r="D125" s="2" t="s">
        <v>12</v>
      </c>
      <c r="E125" s="2" t="s">
        <v>28</v>
      </c>
      <c r="F125" s="2" t="s">
        <v>1502</v>
      </c>
      <c r="G125" s="2" t="s">
        <v>13</v>
      </c>
      <c r="H125" s="65">
        <v>19129000</v>
      </c>
      <c r="I125" s="2" t="s">
        <v>314</v>
      </c>
      <c r="J125" s="3">
        <v>45681</v>
      </c>
      <c r="K125" s="2" t="s">
        <v>311</v>
      </c>
      <c r="L125" s="3">
        <v>45691</v>
      </c>
      <c r="M125" s="2" t="s">
        <v>359</v>
      </c>
      <c r="N125" s="2" t="s">
        <v>331</v>
      </c>
      <c r="O125" s="2">
        <f t="shared" si="1"/>
        <v>11</v>
      </c>
      <c r="P125" s="89"/>
    </row>
    <row r="126" spans="1:16">
      <c r="A126" s="2">
        <v>114</v>
      </c>
      <c r="B126" s="2" t="s">
        <v>1155</v>
      </c>
      <c r="C126" s="2" t="s">
        <v>349</v>
      </c>
      <c r="D126" s="2" t="s">
        <v>12</v>
      </c>
      <c r="E126" s="2" t="s">
        <v>28</v>
      </c>
      <c r="F126" s="2" t="s">
        <v>1504</v>
      </c>
      <c r="G126" s="2" t="s">
        <v>13</v>
      </c>
      <c r="H126" s="65">
        <v>13773100</v>
      </c>
      <c r="I126" s="2" t="s">
        <v>315</v>
      </c>
      <c r="J126" s="3">
        <v>45681</v>
      </c>
      <c r="K126" s="2" t="s">
        <v>311</v>
      </c>
      <c r="L126" s="3">
        <v>45691</v>
      </c>
      <c r="M126" s="2" t="s">
        <v>359</v>
      </c>
      <c r="N126" s="2" t="s">
        <v>332</v>
      </c>
      <c r="O126" s="2">
        <f t="shared" si="1"/>
        <v>11</v>
      </c>
      <c r="P126" s="89"/>
    </row>
    <row r="127" spans="1:16">
      <c r="A127" s="2">
        <v>115</v>
      </c>
      <c r="B127" s="2" t="s">
        <v>1155</v>
      </c>
      <c r="C127" s="2" t="s">
        <v>350</v>
      </c>
      <c r="D127" s="2" t="s">
        <v>12</v>
      </c>
      <c r="E127" s="2" t="s">
        <v>345</v>
      </c>
      <c r="F127" s="2" t="s">
        <v>1512</v>
      </c>
      <c r="G127" s="2" t="s">
        <v>13</v>
      </c>
      <c r="H127" s="65">
        <v>24992000</v>
      </c>
      <c r="I127" s="2" t="s">
        <v>316</v>
      </c>
      <c r="J127" s="3">
        <v>45681</v>
      </c>
      <c r="K127" s="2" t="s">
        <v>311</v>
      </c>
      <c r="L127" s="3">
        <v>45691</v>
      </c>
      <c r="M127" s="2" t="s">
        <v>359</v>
      </c>
      <c r="N127" s="2" t="s">
        <v>331</v>
      </c>
      <c r="O127" s="2">
        <f t="shared" si="1"/>
        <v>11</v>
      </c>
      <c r="P127" s="89"/>
    </row>
    <row r="128" spans="1:16">
      <c r="A128" s="2">
        <v>116</v>
      </c>
      <c r="B128" s="2" t="s">
        <v>1155</v>
      </c>
      <c r="C128" s="2" t="s">
        <v>348</v>
      </c>
      <c r="D128" s="2" t="s">
        <v>12</v>
      </c>
      <c r="E128" s="2" t="s">
        <v>1384</v>
      </c>
      <c r="F128" s="2" t="s">
        <v>1363</v>
      </c>
      <c r="G128" s="2" t="s">
        <v>13</v>
      </c>
      <c r="H128" s="65">
        <v>14800000</v>
      </c>
      <c r="I128" s="2" t="s">
        <v>317</v>
      </c>
      <c r="J128" s="3">
        <v>45688</v>
      </c>
      <c r="K128" s="2" t="s">
        <v>311</v>
      </c>
      <c r="L128" s="3">
        <v>45691</v>
      </c>
      <c r="M128" s="2" t="s">
        <v>359</v>
      </c>
      <c r="N128" s="2" t="s">
        <v>331</v>
      </c>
      <c r="O128" s="2">
        <f t="shared" si="1"/>
        <v>4</v>
      </c>
      <c r="P128" s="89"/>
    </row>
    <row r="129" spans="1:19">
      <c r="A129" s="2">
        <v>117</v>
      </c>
      <c r="B129" s="2" t="s">
        <v>1155</v>
      </c>
      <c r="C129" s="2" t="s">
        <v>350</v>
      </c>
      <c r="D129" s="2" t="s">
        <v>12</v>
      </c>
      <c r="E129" s="2" t="s">
        <v>28</v>
      </c>
      <c r="F129" s="2" t="s">
        <v>1513</v>
      </c>
      <c r="G129" s="2" t="s">
        <v>13</v>
      </c>
      <c r="H129" s="65">
        <v>19850000</v>
      </c>
      <c r="I129" s="2" t="s">
        <v>318</v>
      </c>
      <c r="J129" s="3">
        <v>45688</v>
      </c>
      <c r="K129" s="2" t="s">
        <v>311</v>
      </c>
      <c r="L129" s="3">
        <v>45692</v>
      </c>
      <c r="M129" s="2" t="s">
        <v>404</v>
      </c>
      <c r="N129" s="2" t="s">
        <v>17</v>
      </c>
      <c r="O129" s="2">
        <f t="shared" si="1"/>
        <v>5</v>
      </c>
      <c r="P129" s="89"/>
    </row>
    <row r="130" spans="1:19">
      <c r="A130" s="2">
        <v>118</v>
      </c>
      <c r="B130" s="2" t="s">
        <v>1155</v>
      </c>
      <c r="C130" s="2" t="s">
        <v>346</v>
      </c>
      <c r="D130" s="2" t="s">
        <v>12</v>
      </c>
      <c r="E130" s="2" t="s">
        <v>345</v>
      </c>
      <c r="F130" s="2" t="s">
        <v>1514</v>
      </c>
      <c r="G130" s="2" t="s">
        <v>13</v>
      </c>
      <c r="H130" s="65">
        <v>19920000</v>
      </c>
      <c r="I130" s="2" t="s">
        <v>319</v>
      </c>
      <c r="J130" s="3">
        <v>45688</v>
      </c>
      <c r="K130" s="2" t="s">
        <v>311</v>
      </c>
      <c r="L130" s="3">
        <v>45691</v>
      </c>
      <c r="M130" s="2" t="s">
        <v>360</v>
      </c>
      <c r="N130" s="2" t="s">
        <v>331</v>
      </c>
      <c r="O130" s="2">
        <f t="shared" si="1"/>
        <v>4</v>
      </c>
      <c r="P130" s="89"/>
    </row>
    <row r="131" spans="1:19">
      <c r="A131" s="2">
        <v>119</v>
      </c>
      <c r="B131" s="2" t="s">
        <v>1155</v>
      </c>
      <c r="C131" s="2" t="s">
        <v>349</v>
      </c>
      <c r="D131" s="2" t="s">
        <v>12</v>
      </c>
      <c r="E131" s="2" t="s">
        <v>1435</v>
      </c>
      <c r="F131" s="2" t="s">
        <v>1401</v>
      </c>
      <c r="G131" s="2" t="s">
        <v>13</v>
      </c>
      <c r="H131" s="65">
        <v>47525000</v>
      </c>
      <c r="I131" s="2" t="s">
        <v>317</v>
      </c>
      <c r="J131" s="3">
        <v>45688</v>
      </c>
      <c r="K131" s="2" t="s">
        <v>311</v>
      </c>
      <c r="L131" s="3">
        <v>45691</v>
      </c>
      <c r="M131" s="2" t="s">
        <v>360</v>
      </c>
      <c r="N131" s="2" t="s">
        <v>331</v>
      </c>
      <c r="O131" s="2">
        <f t="shared" si="1"/>
        <v>4</v>
      </c>
      <c r="P131" s="89"/>
    </row>
    <row r="132" spans="1:19">
      <c r="A132" s="2">
        <v>120</v>
      </c>
      <c r="B132" s="2" t="s">
        <v>1155</v>
      </c>
      <c r="C132" s="2" t="s">
        <v>346</v>
      </c>
      <c r="D132" s="2" t="s">
        <v>12</v>
      </c>
      <c r="E132" s="2" t="s">
        <v>28</v>
      </c>
      <c r="F132" s="2" t="s">
        <v>1514</v>
      </c>
      <c r="G132" s="2" t="s">
        <v>341</v>
      </c>
      <c r="H132" s="65">
        <v>14806000</v>
      </c>
      <c r="I132" s="2" t="s">
        <v>343</v>
      </c>
      <c r="J132" s="3">
        <v>45688</v>
      </c>
      <c r="K132" s="2" t="s">
        <v>339</v>
      </c>
      <c r="L132" s="3">
        <v>45693</v>
      </c>
      <c r="M132" s="2" t="s">
        <v>405</v>
      </c>
      <c r="N132" s="2" t="s">
        <v>17</v>
      </c>
      <c r="O132" s="2">
        <f t="shared" si="1"/>
        <v>6</v>
      </c>
      <c r="P132" s="89"/>
    </row>
    <row r="133" spans="1:19" s="70" customFormat="1" ht="17.25" thickBot="1">
      <c r="A133" s="2">
        <v>121</v>
      </c>
      <c r="B133" s="69" t="s">
        <v>1155</v>
      </c>
      <c r="C133" s="69" t="s">
        <v>350</v>
      </c>
      <c r="D133" s="69" t="s">
        <v>12</v>
      </c>
      <c r="E133" s="69" t="s">
        <v>28</v>
      </c>
      <c r="F133" s="69" t="s">
        <v>1513</v>
      </c>
      <c r="G133" s="69" t="s">
        <v>341</v>
      </c>
      <c r="H133" s="73">
        <v>46750000</v>
      </c>
      <c r="I133" s="69" t="s">
        <v>344</v>
      </c>
      <c r="J133" s="74">
        <v>45688</v>
      </c>
      <c r="K133" s="69" t="s">
        <v>339</v>
      </c>
      <c r="L133" s="74">
        <v>45694</v>
      </c>
      <c r="M133" s="69" t="s">
        <v>382</v>
      </c>
      <c r="N133" s="69" t="s">
        <v>394</v>
      </c>
      <c r="O133" s="69">
        <f t="shared" si="1"/>
        <v>7</v>
      </c>
      <c r="P133" s="91"/>
      <c r="Q133" s="71"/>
      <c r="R133" s="71"/>
      <c r="S133" s="71"/>
    </row>
    <row r="134" spans="1:19" ht="17.25" thickTop="1">
      <c r="A134" s="2">
        <v>122</v>
      </c>
      <c r="B134" s="67" t="s">
        <v>1155</v>
      </c>
      <c r="C134" s="84" t="s">
        <v>346</v>
      </c>
      <c r="D134" s="84" t="s">
        <v>12</v>
      </c>
      <c r="E134" s="84" t="s">
        <v>1384</v>
      </c>
      <c r="F134" s="84" t="s">
        <v>1364</v>
      </c>
      <c r="G134" s="84" t="s">
        <v>13</v>
      </c>
      <c r="H134" s="85">
        <v>44593000</v>
      </c>
      <c r="I134" s="84" t="s">
        <v>320</v>
      </c>
      <c r="J134" s="86">
        <v>45691</v>
      </c>
      <c r="K134" s="84" t="s">
        <v>323</v>
      </c>
      <c r="L134" s="86">
        <v>45691</v>
      </c>
      <c r="M134" s="84" t="s">
        <v>360</v>
      </c>
      <c r="N134" s="8" t="s">
        <v>331</v>
      </c>
      <c r="O134" s="67">
        <f t="shared" si="1"/>
        <v>1</v>
      </c>
      <c r="P134" s="90"/>
    </row>
    <row r="135" spans="1:19">
      <c r="A135" s="2">
        <v>123</v>
      </c>
      <c r="B135" s="2" t="s">
        <v>1155</v>
      </c>
      <c r="C135" s="2" t="s">
        <v>351</v>
      </c>
      <c r="D135" s="2" t="s">
        <v>12</v>
      </c>
      <c r="E135" s="2" t="s">
        <v>1435</v>
      </c>
      <c r="F135" s="2" t="s">
        <v>1402</v>
      </c>
      <c r="G135" s="2" t="s">
        <v>13</v>
      </c>
      <c r="H135" s="65">
        <v>15598000</v>
      </c>
      <c r="I135" s="2" t="s">
        <v>321</v>
      </c>
      <c r="J135" s="3">
        <v>45691</v>
      </c>
      <c r="K135" s="2" t="s">
        <v>323</v>
      </c>
      <c r="L135" s="3">
        <v>45692</v>
      </c>
      <c r="M135" s="2" t="s">
        <v>404</v>
      </c>
      <c r="N135" s="2" t="s">
        <v>17</v>
      </c>
      <c r="O135" s="42">
        <f t="shared" si="1"/>
        <v>2</v>
      </c>
      <c r="P135" s="89"/>
    </row>
    <row r="136" spans="1:19">
      <c r="A136" s="2">
        <v>124</v>
      </c>
      <c r="B136" s="2" t="s">
        <v>1155</v>
      </c>
      <c r="C136" s="2" t="s">
        <v>346</v>
      </c>
      <c r="D136" s="2" t="s">
        <v>12</v>
      </c>
      <c r="E136" s="2" t="s">
        <v>1435</v>
      </c>
      <c r="F136" s="2" t="s">
        <v>1395</v>
      </c>
      <c r="G136" s="2" t="s">
        <v>13</v>
      </c>
      <c r="H136" s="65">
        <v>18640000</v>
      </c>
      <c r="I136" s="2" t="s">
        <v>217</v>
      </c>
      <c r="J136" s="3">
        <v>45691</v>
      </c>
      <c r="K136" s="2" t="s">
        <v>323</v>
      </c>
      <c r="L136" s="3">
        <v>45691</v>
      </c>
      <c r="M136" s="2" t="s">
        <v>360</v>
      </c>
      <c r="N136" s="2" t="s">
        <v>331</v>
      </c>
      <c r="O136" s="42">
        <f t="shared" si="1"/>
        <v>1</v>
      </c>
      <c r="P136" s="89"/>
    </row>
    <row r="137" spans="1:19">
      <c r="A137" s="2">
        <v>125</v>
      </c>
      <c r="B137" s="2" t="s">
        <v>1155</v>
      </c>
      <c r="C137" s="2" t="s">
        <v>346</v>
      </c>
      <c r="D137" s="2" t="s">
        <v>12</v>
      </c>
      <c r="E137" s="2" t="s">
        <v>1384</v>
      </c>
      <c r="F137" s="2" t="s">
        <v>1364</v>
      </c>
      <c r="G137" s="2" t="s">
        <v>13</v>
      </c>
      <c r="H137" s="65">
        <v>19921000</v>
      </c>
      <c r="I137" s="2" t="s">
        <v>322</v>
      </c>
      <c r="J137" s="3">
        <v>45691</v>
      </c>
      <c r="K137" s="2" t="s">
        <v>323</v>
      </c>
      <c r="L137" s="3">
        <v>45691</v>
      </c>
      <c r="M137" s="2" t="s">
        <v>360</v>
      </c>
      <c r="N137" s="2" t="s">
        <v>331</v>
      </c>
      <c r="O137" s="42">
        <f t="shared" si="1"/>
        <v>1</v>
      </c>
      <c r="P137" s="89"/>
    </row>
    <row r="138" spans="1:19">
      <c r="A138" s="2">
        <v>126</v>
      </c>
      <c r="B138" s="2" t="s">
        <v>1155</v>
      </c>
      <c r="C138" s="2" t="s">
        <v>346</v>
      </c>
      <c r="D138" s="2" t="s">
        <v>12</v>
      </c>
      <c r="E138" s="2" t="s">
        <v>113</v>
      </c>
      <c r="F138" s="2" t="s">
        <v>1586</v>
      </c>
      <c r="G138" s="2" t="s">
        <v>13</v>
      </c>
      <c r="H138" s="65">
        <v>22130000</v>
      </c>
      <c r="I138" s="2" t="s">
        <v>324</v>
      </c>
      <c r="J138" s="3">
        <v>45691</v>
      </c>
      <c r="K138" s="2" t="s">
        <v>323</v>
      </c>
      <c r="L138" s="3">
        <v>45691</v>
      </c>
      <c r="M138" s="2" t="s">
        <v>359</v>
      </c>
      <c r="N138" s="2" t="s">
        <v>331</v>
      </c>
      <c r="O138" s="42">
        <f t="shared" si="1"/>
        <v>1</v>
      </c>
      <c r="P138" s="89"/>
    </row>
    <row r="139" spans="1:19">
      <c r="A139" s="2">
        <v>127</v>
      </c>
      <c r="B139" s="2" t="s">
        <v>1155</v>
      </c>
      <c r="C139" s="2" t="s">
        <v>350</v>
      </c>
      <c r="D139" s="2" t="s">
        <v>12</v>
      </c>
      <c r="E139" s="2" t="s">
        <v>28</v>
      </c>
      <c r="F139" s="2" t="s">
        <v>1480</v>
      </c>
      <c r="G139" s="2" t="s">
        <v>13</v>
      </c>
      <c r="H139" s="65">
        <v>33220000</v>
      </c>
      <c r="I139" s="2" t="s">
        <v>325</v>
      </c>
      <c r="J139" s="3">
        <v>45691</v>
      </c>
      <c r="K139" s="2" t="s">
        <v>323</v>
      </c>
      <c r="L139" s="3">
        <v>45692</v>
      </c>
      <c r="M139" s="2" t="s">
        <v>330</v>
      </c>
      <c r="N139" s="2" t="s">
        <v>333</v>
      </c>
      <c r="O139" s="42">
        <f t="shared" si="1"/>
        <v>2</v>
      </c>
      <c r="P139" s="89"/>
    </row>
    <row r="140" spans="1:19">
      <c r="A140" s="2">
        <v>128</v>
      </c>
      <c r="B140" s="2" t="s">
        <v>1155</v>
      </c>
      <c r="C140" s="2" t="s">
        <v>349</v>
      </c>
      <c r="D140" s="2" t="s">
        <v>12</v>
      </c>
      <c r="E140" s="2" t="s">
        <v>1384</v>
      </c>
      <c r="F140" s="2" t="s">
        <v>1365</v>
      </c>
      <c r="G140" s="2" t="s">
        <v>13</v>
      </c>
      <c r="H140" s="65">
        <v>35869000</v>
      </c>
      <c r="I140" s="2" t="s">
        <v>326</v>
      </c>
      <c r="J140" s="3">
        <v>45691</v>
      </c>
      <c r="K140" s="2" t="s">
        <v>323</v>
      </c>
      <c r="L140" s="3">
        <v>45692</v>
      </c>
      <c r="M140" s="2" t="s">
        <v>330</v>
      </c>
      <c r="N140" s="2" t="s">
        <v>331</v>
      </c>
      <c r="O140" s="42">
        <f t="shared" si="1"/>
        <v>2</v>
      </c>
      <c r="P140" s="89"/>
    </row>
    <row r="141" spans="1:19">
      <c r="A141" s="2">
        <v>129</v>
      </c>
      <c r="B141" s="2" t="s">
        <v>1155</v>
      </c>
      <c r="C141" s="2" t="s">
        <v>350</v>
      </c>
      <c r="D141" s="2" t="s">
        <v>12</v>
      </c>
      <c r="E141" s="2" t="s">
        <v>28</v>
      </c>
      <c r="F141" s="2" t="s">
        <v>1515</v>
      </c>
      <c r="G141" s="2" t="s">
        <v>13</v>
      </c>
      <c r="H141" s="65">
        <v>13750000</v>
      </c>
      <c r="I141" s="2" t="s">
        <v>327</v>
      </c>
      <c r="J141" s="3">
        <v>45691</v>
      </c>
      <c r="K141" s="2" t="s">
        <v>323</v>
      </c>
      <c r="L141" s="3">
        <v>45692</v>
      </c>
      <c r="M141" s="2" t="s">
        <v>132</v>
      </c>
      <c r="N141" s="2" t="s">
        <v>17</v>
      </c>
      <c r="O141" s="42">
        <f t="shared" ref="O141:O148" si="2">L141-J141+1</f>
        <v>2</v>
      </c>
      <c r="P141" s="89"/>
    </row>
    <row r="142" spans="1:19">
      <c r="A142" s="2">
        <v>130</v>
      </c>
      <c r="B142" s="2" t="s">
        <v>1155</v>
      </c>
      <c r="C142" s="2" t="s">
        <v>349</v>
      </c>
      <c r="D142" s="2" t="s">
        <v>12</v>
      </c>
      <c r="E142" s="2" t="s">
        <v>28</v>
      </c>
      <c r="F142" s="2" t="s">
        <v>1516</v>
      </c>
      <c r="G142" s="2" t="s">
        <v>13</v>
      </c>
      <c r="H142" s="65">
        <v>26395000</v>
      </c>
      <c r="I142" s="2" t="s">
        <v>328</v>
      </c>
      <c r="J142" s="3">
        <v>45692</v>
      </c>
      <c r="K142" s="2" t="s">
        <v>330</v>
      </c>
      <c r="L142" s="3">
        <v>45692</v>
      </c>
      <c r="M142" s="2" t="s">
        <v>132</v>
      </c>
      <c r="N142" s="2" t="s">
        <v>17</v>
      </c>
      <c r="O142" s="42">
        <f t="shared" si="2"/>
        <v>1</v>
      </c>
      <c r="P142" s="89"/>
    </row>
    <row r="143" spans="1:19">
      <c r="A143" s="2">
        <v>131</v>
      </c>
      <c r="B143" s="2" t="s">
        <v>1155</v>
      </c>
      <c r="C143" s="2" t="s">
        <v>346</v>
      </c>
      <c r="D143" s="2" t="s">
        <v>12</v>
      </c>
      <c r="E143" s="2" t="s">
        <v>28</v>
      </c>
      <c r="F143" s="2" t="s">
        <v>1517</v>
      </c>
      <c r="G143" s="2" t="s">
        <v>13</v>
      </c>
      <c r="H143" s="65">
        <v>14760000</v>
      </c>
      <c r="I143" s="2" t="s">
        <v>329</v>
      </c>
      <c r="J143" s="3">
        <v>45692</v>
      </c>
      <c r="K143" s="2" t="s">
        <v>330</v>
      </c>
      <c r="L143" s="3">
        <v>45692</v>
      </c>
      <c r="M143" s="2" t="s">
        <v>132</v>
      </c>
      <c r="N143" s="2" t="s">
        <v>17</v>
      </c>
      <c r="O143" s="42">
        <f t="shared" si="2"/>
        <v>1</v>
      </c>
      <c r="P143" s="89"/>
    </row>
    <row r="144" spans="1:19">
      <c r="A144" s="2">
        <v>132</v>
      </c>
      <c r="B144" s="2" t="s">
        <v>1155</v>
      </c>
      <c r="C144" s="2" t="s">
        <v>398</v>
      </c>
      <c r="D144" s="2" t="s">
        <v>12</v>
      </c>
      <c r="E144" s="2" t="s">
        <v>1435</v>
      </c>
      <c r="F144" s="2" t="s">
        <v>1583</v>
      </c>
      <c r="G144" s="2" t="s">
        <v>366</v>
      </c>
      <c r="H144" s="65">
        <v>47575000</v>
      </c>
      <c r="I144" s="2" t="s">
        <v>367</v>
      </c>
      <c r="J144" s="3">
        <v>45692</v>
      </c>
      <c r="K144" s="2" t="s">
        <v>368</v>
      </c>
      <c r="L144" s="3">
        <v>45693</v>
      </c>
      <c r="M144" s="2" t="s">
        <v>392</v>
      </c>
      <c r="N144" s="2" t="s">
        <v>369</v>
      </c>
      <c r="O144" s="42">
        <f t="shared" si="2"/>
        <v>2</v>
      </c>
      <c r="P144" s="89"/>
    </row>
    <row r="145" spans="1:16">
      <c r="A145" s="2">
        <v>133</v>
      </c>
      <c r="B145" s="2" t="s">
        <v>1155</v>
      </c>
      <c r="C145" s="2" t="s">
        <v>399</v>
      </c>
      <c r="D145" s="2" t="s">
        <v>12</v>
      </c>
      <c r="E145" s="2" t="s">
        <v>1384</v>
      </c>
      <c r="F145" s="2" t="s">
        <v>1366</v>
      </c>
      <c r="G145" s="2" t="s">
        <v>370</v>
      </c>
      <c r="H145" s="65">
        <v>31159000</v>
      </c>
      <c r="I145" s="2" t="s">
        <v>371</v>
      </c>
      <c r="J145" s="3">
        <v>45692</v>
      </c>
      <c r="K145" s="2" t="s">
        <v>368</v>
      </c>
      <c r="L145" s="3">
        <v>45693</v>
      </c>
      <c r="M145" s="2" t="s">
        <v>392</v>
      </c>
      <c r="N145" s="2" t="s">
        <v>372</v>
      </c>
      <c r="O145" s="42">
        <f t="shared" si="2"/>
        <v>2</v>
      </c>
      <c r="P145" s="89"/>
    </row>
    <row r="146" spans="1:16">
      <c r="A146" s="2">
        <v>134</v>
      </c>
      <c r="B146" s="2" t="s">
        <v>1155</v>
      </c>
      <c r="C146" s="2" t="s">
        <v>398</v>
      </c>
      <c r="D146" s="2" t="s">
        <v>12</v>
      </c>
      <c r="E146" s="2" t="s">
        <v>1435</v>
      </c>
      <c r="F146" s="2" t="s">
        <v>1393</v>
      </c>
      <c r="G146" s="2" t="s">
        <v>375</v>
      </c>
      <c r="H146" s="65">
        <v>21780000</v>
      </c>
      <c r="I146" s="2" t="s">
        <v>373</v>
      </c>
      <c r="J146" s="3">
        <v>45693</v>
      </c>
      <c r="K146" s="2" t="s">
        <v>374</v>
      </c>
      <c r="L146" s="3">
        <v>45693</v>
      </c>
      <c r="M146" s="2" t="s">
        <v>392</v>
      </c>
      <c r="N146" s="2" t="s">
        <v>369</v>
      </c>
      <c r="O146" s="42">
        <f t="shared" si="2"/>
        <v>1</v>
      </c>
      <c r="P146" s="89"/>
    </row>
    <row r="147" spans="1:16">
      <c r="A147" s="2">
        <v>135</v>
      </c>
      <c r="B147" s="2" t="s">
        <v>1155</v>
      </c>
      <c r="C147" s="2" t="s">
        <v>400</v>
      </c>
      <c r="D147" s="2" t="s">
        <v>12</v>
      </c>
      <c r="E147" s="2" t="s">
        <v>378</v>
      </c>
      <c r="F147" s="2" t="s">
        <v>1518</v>
      </c>
      <c r="G147" s="2" t="s">
        <v>370</v>
      </c>
      <c r="H147" s="65">
        <v>40342000</v>
      </c>
      <c r="I147" s="2" t="s">
        <v>376</v>
      </c>
      <c r="J147" s="3">
        <v>45693</v>
      </c>
      <c r="K147" s="2" t="s">
        <v>374</v>
      </c>
      <c r="L147" s="3">
        <v>45693</v>
      </c>
      <c r="M147" s="2" t="s">
        <v>392</v>
      </c>
      <c r="N147" s="2" t="s">
        <v>387</v>
      </c>
      <c r="O147" s="42">
        <f t="shared" si="2"/>
        <v>1</v>
      </c>
      <c r="P147" s="89"/>
    </row>
    <row r="148" spans="1:16">
      <c r="A148" s="2">
        <v>136</v>
      </c>
      <c r="B148" s="2" t="s">
        <v>1155</v>
      </c>
      <c r="C148" s="2" t="s">
        <v>401</v>
      </c>
      <c r="D148" s="2" t="s">
        <v>12</v>
      </c>
      <c r="E148" s="2" t="s">
        <v>28</v>
      </c>
      <c r="F148" s="2" t="s">
        <v>1519</v>
      </c>
      <c r="G148" s="2" t="s">
        <v>370</v>
      </c>
      <c r="H148" s="65">
        <v>24819300</v>
      </c>
      <c r="I148" s="2" t="s">
        <v>379</v>
      </c>
      <c r="J148" s="3">
        <v>45693</v>
      </c>
      <c r="K148" s="2" t="s">
        <v>374</v>
      </c>
      <c r="L148" s="3">
        <v>45695</v>
      </c>
      <c r="M148" s="2" t="s">
        <v>422</v>
      </c>
      <c r="N148" s="2" t="s">
        <v>17</v>
      </c>
      <c r="O148" s="2">
        <f t="shared" si="2"/>
        <v>3</v>
      </c>
      <c r="P148" s="89"/>
    </row>
    <row r="149" spans="1:16">
      <c r="A149" s="2">
        <v>137</v>
      </c>
      <c r="B149" s="2" t="s">
        <v>1155</v>
      </c>
      <c r="C149" s="2" t="s">
        <v>402</v>
      </c>
      <c r="D149" s="2" t="s">
        <v>12</v>
      </c>
      <c r="E149" s="2" t="s">
        <v>383</v>
      </c>
      <c r="F149" s="2" t="s">
        <v>1513</v>
      </c>
      <c r="G149" s="2" t="s">
        <v>16</v>
      </c>
      <c r="H149" s="65">
        <v>15301000</v>
      </c>
      <c r="I149" s="2" t="s">
        <v>389</v>
      </c>
      <c r="J149" s="3">
        <v>45693</v>
      </c>
      <c r="K149" s="2" t="s">
        <v>392</v>
      </c>
      <c r="L149" s="3">
        <v>45694</v>
      </c>
      <c r="M149" s="2" t="s">
        <v>382</v>
      </c>
      <c r="N149" s="2" t="s">
        <v>387</v>
      </c>
      <c r="O149" s="2">
        <f t="shared" ref="O149:O152" si="3">L149-J149+1</f>
        <v>2</v>
      </c>
      <c r="P149" s="89"/>
    </row>
    <row r="150" spans="1:16">
      <c r="A150" s="2">
        <v>138</v>
      </c>
      <c r="B150" s="2" t="s">
        <v>1155</v>
      </c>
      <c r="C150" s="2" t="s">
        <v>401</v>
      </c>
      <c r="D150" s="2" t="s">
        <v>12</v>
      </c>
      <c r="E150" s="2" t="s">
        <v>388</v>
      </c>
      <c r="F150" s="2" t="s">
        <v>1519</v>
      </c>
      <c r="G150" s="2" t="s">
        <v>16</v>
      </c>
      <c r="H150" s="65">
        <v>6358000</v>
      </c>
      <c r="I150" s="2" t="s">
        <v>390</v>
      </c>
      <c r="J150" s="3">
        <v>45693</v>
      </c>
      <c r="K150" s="2" t="s">
        <v>392</v>
      </c>
      <c r="L150" s="3">
        <v>45695</v>
      </c>
      <c r="M150" s="2" t="s">
        <v>421</v>
      </c>
      <c r="N150" s="2" t="s">
        <v>17</v>
      </c>
      <c r="O150" s="2">
        <f t="shared" si="3"/>
        <v>3</v>
      </c>
      <c r="P150" s="89"/>
    </row>
    <row r="151" spans="1:16">
      <c r="A151" s="2">
        <v>139</v>
      </c>
      <c r="B151" s="2" t="s">
        <v>1155</v>
      </c>
      <c r="C151" s="2" t="s">
        <v>399</v>
      </c>
      <c r="D151" s="2" t="s">
        <v>12</v>
      </c>
      <c r="E151" s="2" t="s">
        <v>28</v>
      </c>
      <c r="F151" s="2" t="s">
        <v>1520</v>
      </c>
      <c r="G151" s="2" t="s">
        <v>377</v>
      </c>
      <c r="H151" s="65">
        <v>50000000</v>
      </c>
      <c r="I151" s="2" t="s">
        <v>380</v>
      </c>
      <c r="J151" s="3">
        <v>45694</v>
      </c>
      <c r="K151" s="2" t="s">
        <v>381</v>
      </c>
      <c r="L151" s="3">
        <v>45695</v>
      </c>
      <c r="M151" s="2" t="s">
        <v>422</v>
      </c>
      <c r="N151" s="2" t="s">
        <v>17</v>
      </c>
      <c r="O151" s="2">
        <f t="shared" si="3"/>
        <v>2</v>
      </c>
      <c r="P151" s="89"/>
    </row>
    <row r="152" spans="1:16">
      <c r="A152" s="2">
        <v>140</v>
      </c>
      <c r="B152" s="2" t="s">
        <v>1155</v>
      </c>
      <c r="C152" s="2" t="s">
        <v>386</v>
      </c>
      <c r="D152" s="2" t="s">
        <v>12</v>
      </c>
      <c r="E152" s="2" t="s">
        <v>383</v>
      </c>
      <c r="F152" s="2" t="s">
        <v>1483</v>
      </c>
      <c r="G152" s="2" t="s">
        <v>384</v>
      </c>
      <c r="H152" s="65">
        <v>29942000</v>
      </c>
      <c r="I152" s="2" t="s">
        <v>385</v>
      </c>
      <c r="J152" s="3">
        <v>45694</v>
      </c>
      <c r="K152" s="2" t="s">
        <v>382</v>
      </c>
      <c r="L152" s="3">
        <v>45699</v>
      </c>
      <c r="M152" s="2" t="s">
        <v>447</v>
      </c>
      <c r="N152" s="2" t="s">
        <v>17</v>
      </c>
      <c r="O152" s="2">
        <f t="shared" si="3"/>
        <v>6</v>
      </c>
      <c r="P152" s="89"/>
    </row>
    <row r="153" spans="1:16">
      <c r="A153" s="2">
        <v>141</v>
      </c>
      <c r="B153" s="2" t="s">
        <v>1155</v>
      </c>
      <c r="C153" s="2" t="s">
        <v>401</v>
      </c>
      <c r="D153" s="2" t="s">
        <v>12</v>
      </c>
      <c r="E153" s="2" t="s">
        <v>1435</v>
      </c>
      <c r="F153" s="2" t="s">
        <v>1394</v>
      </c>
      <c r="G153" s="2" t="s">
        <v>16</v>
      </c>
      <c r="H153" s="65">
        <v>9182000</v>
      </c>
      <c r="I153" s="2" t="s">
        <v>391</v>
      </c>
      <c r="J153" s="3">
        <v>45694</v>
      </c>
      <c r="K153" s="2" t="s">
        <v>393</v>
      </c>
      <c r="L153" s="3">
        <v>45695</v>
      </c>
      <c r="M153" s="2" t="s">
        <v>410</v>
      </c>
      <c r="N153" s="2" t="s">
        <v>420</v>
      </c>
      <c r="O153" s="2">
        <f t="shared" ref="O153:O164" si="4">L153-J153+1</f>
        <v>2</v>
      </c>
      <c r="P153" s="89"/>
    </row>
    <row r="154" spans="1:16">
      <c r="A154" s="2">
        <v>142</v>
      </c>
      <c r="B154" s="2" t="s">
        <v>1155</v>
      </c>
      <c r="C154" s="2" t="s">
        <v>403</v>
      </c>
      <c r="D154" s="2" t="s">
        <v>12</v>
      </c>
      <c r="E154" s="2" t="s">
        <v>396</v>
      </c>
      <c r="F154" s="2" t="s">
        <v>1521</v>
      </c>
      <c r="G154" s="2" t="s">
        <v>395</v>
      </c>
      <c r="H154" s="65">
        <v>8641000</v>
      </c>
      <c r="I154" s="2" t="s">
        <v>397</v>
      </c>
      <c r="J154" s="3">
        <v>45694</v>
      </c>
      <c r="K154" s="2" t="s">
        <v>382</v>
      </c>
      <c r="L154" s="3">
        <v>45695</v>
      </c>
      <c r="M154" s="2" t="s">
        <v>422</v>
      </c>
      <c r="N154" s="2" t="s">
        <v>420</v>
      </c>
      <c r="O154" s="2">
        <f t="shared" si="4"/>
        <v>2</v>
      </c>
      <c r="P154" s="89"/>
    </row>
    <row r="155" spans="1:16">
      <c r="A155" s="2">
        <v>143</v>
      </c>
      <c r="B155" s="2" t="s">
        <v>1155</v>
      </c>
      <c r="C155" s="2" t="s">
        <v>415</v>
      </c>
      <c r="D155" s="2" t="s">
        <v>12</v>
      </c>
      <c r="E155" s="2" t="s">
        <v>269</v>
      </c>
      <c r="F155" s="2" t="s">
        <v>406</v>
      </c>
      <c r="G155" s="2" t="s">
        <v>13</v>
      </c>
      <c r="H155" s="65">
        <v>15411000</v>
      </c>
      <c r="I155" s="2" t="s">
        <v>407</v>
      </c>
      <c r="J155" s="3">
        <v>45694</v>
      </c>
      <c r="K155" s="2" t="s">
        <v>25</v>
      </c>
      <c r="L155" s="3">
        <v>45695</v>
      </c>
      <c r="M155" s="2" t="s">
        <v>422</v>
      </c>
      <c r="N155" s="2" t="s">
        <v>423</v>
      </c>
      <c r="O155" s="2">
        <f t="shared" si="4"/>
        <v>2</v>
      </c>
      <c r="P155" s="89"/>
    </row>
    <row r="156" spans="1:16">
      <c r="A156" s="2">
        <v>144</v>
      </c>
      <c r="B156" s="2" t="s">
        <v>1155</v>
      </c>
      <c r="C156" s="2" t="s">
        <v>424</v>
      </c>
      <c r="D156" s="2" t="s">
        <v>12</v>
      </c>
      <c r="E156" s="2" t="s">
        <v>1435</v>
      </c>
      <c r="F156" s="2" t="s">
        <v>1403</v>
      </c>
      <c r="G156" s="2" t="s">
        <v>418</v>
      </c>
      <c r="H156" s="65">
        <v>51044000</v>
      </c>
      <c r="I156" s="2" t="s">
        <v>419</v>
      </c>
      <c r="J156" s="3">
        <v>45694</v>
      </c>
      <c r="K156" s="2" t="s">
        <v>25</v>
      </c>
      <c r="L156" s="3">
        <v>45699</v>
      </c>
      <c r="M156" s="2" t="s">
        <v>441</v>
      </c>
      <c r="N156" s="2" t="s">
        <v>26</v>
      </c>
      <c r="O156" s="2">
        <f>L156-J156+1</f>
        <v>6</v>
      </c>
      <c r="P156" s="89"/>
    </row>
    <row r="157" spans="1:16">
      <c r="A157" s="2">
        <v>145</v>
      </c>
      <c r="B157" s="2" t="s">
        <v>1155</v>
      </c>
      <c r="C157" s="2" t="s">
        <v>416</v>
      </c>
      <c r="D157" s="2" t="s">
        <v>12</v>
      </c>
      <c r="E157" s="2" t="s">
        <v>1384</v>
      </c>
      <c r="F157" s="2" t="s">
        <v>1367</v>
      </c>
      <c r="G157" s="2" t="s">
        <v>13</v>
      </c>
      <c r="H157" s="65">
        <v>19694000</v>
      </c>
      <c r="I157" s="2" t="s">
        <v>408</v>
      </c>
      <c r="J157" s="3">
        <v>45695</v>
      </c>
      <c r="K157" s="2" t="s">
        <v>410</v>
      </c>
      <c r="L157" s="3">
        <v>45695</v>
      </c>
      <c r="M157" s="2" t="s">
        <v>422</v>
      </c>
      <c r="N157" s="2" t="s">
        <v>423</v>
      </c>
      <c r="O157" s="2">
        <f t="shared" si="4"/>
        <v>1</v>
      </c>
      <c r="P157" s="89"/>
    </row>
    <row r="158" spans="1:16">
      <c r="A158" s="2">
        <v>146</v>
      </c>
      <c r="B158" s="2" t="s">
        <v>1155</v>
      </c>
      <c r="C158" s="2" t="s">
        <v>417</v>
      </c>
      <c r="D158" s="2" t="s">
        <v>12</v>
      </c>
      <c r="E158" s="2" t="s">
        <v>1384</v>
      </c>
      <c r="F158" s="2" t="s">
        <v>1342</v>
      </c>
      <c r="G158" s="2" t="s">
        <v>13</v>
      </c>
      <c r="H158" s="65">
        <v>9700000</v>
      </c>
      <c r="I158" s="2" t="s">
        <v>409</v>
      </c>
      <c r="J158" s="3">
        <v>45695</v>
      </c>
      <c r="K158" s="2" t="s">
        <v>410</v>
      </c>
      <c r="L158" s="3">
        <v>45698</v>
      </c>
      <c r="M158" s="2" t="s">
        <v>439</v>
      </c>
      <c r="N158" s="2" t="s">
        <v>91</v>
      </c>
      <c r="O158" s="2">
        <f t="shared" si="4"/>
        <v>4</v>
      </c>
      <c r="P158" s="89"/>
    </row>
    <row r="159" spans="1:16">
      <c r="A159" s="2">
        <v>147</v>
      </c>
      <c r="B159" s="2" t="s">
        <v>1155</v>
      </c>
      <c r="C159" s="2" t="s">
        <v>416</v>
      </c>
      <c r="D159" s="2" t="s">
        <v>414</v>
      </c>
      <c r="E159" s="2" t="s">
        <v>413</v>
      </c>
      <c r="F159" s="2" t="s">
        <v>1522</v>
      </c>
      <c r="G159" s="2" t="s">
        <v>411</v>
      </c>
      <c r="H159" s="65">
        <v>13309000</v>
      </c>
      <c r="I159" s="2" t="s">
        <v>412</v>
      </c>
      <c r="J159" s="3">
        <v>45695</v>
      </c>
      <c r="K159" s="2" t="s">
        <v>410</v>
      </c>
      <c r="L159" s="3">
        <v>45698</v>
      </c>
      <c r="M159" s="2" t="s">
        <v>439</v>
      </c>
      <c r="N159" s="2" t="s">
        <v>440</v>
      </c>
      <c r="O159" s="2">
        <f t="shared" si="4"/>
        <v>4</v>
      </c>
      <c r="P159" s="89"/>
    </row>
    <row r="160" spans="1:16">
      <c r="A160" s="2">
        <v>148</v>
      </c>
      <c r="B160" s="2" t="s">
        <v>1155</v>
      </c>
      <c r="C160" s="2" t="s">
        <v>435</v>
      </c>
      <c r="D160" s="2" t="s">
        <v>12</v>
      </c>
      <c r="E160" s="2" t="s">
        <v>1384</v>
      </c>
      <c r="F160" s="2" t="s">
        <v>1368</v>
      </c>
      <c r="G160" s="2" t="s">
        <v>13</v>
      </c>
      <c r="H160" s="65">
        <v>13530000</v>
      </c>
      <c r="I160" s="2" t="s">
        <v>427</v>
      </c>
      <c r="J160" s="3">
        <v>45695</v>
      </c>
      <c r="K160" s="2" t="s">
        <v>90</v>
      </c>
      <c r="L160" s="3">
        <v>45698</v>
      </c>
      <c r="M160" s="2" t="s">
        <v>439</v>
      </c>
      <c r="N160" s="2" t="s">
        <v>91</v>
      </c>
      <c r="O160" s="2">
        <f t="shared" si="4"/>
        <v>4</v>
      </c>
      <c r="P160" s="89"/>
    </row>
    <row r="161" spans="1:16">
      <c r="A161" s="2">
        <v>149</v>
      </c>
      <c r="B161" s="2" t="s">
        <v>1155</v>
      </c>
      <c r="C161" s="2" t="s">
        <v>436</v>
      </c>
      <c r="D161" s="2" t="s">
        <v>12</v>
      </c>
      <c r="E161" s="2" t="s">
        <v>428</v>
      </c>
      <c r="F161" s="2" t="s">
        <v>1523</v>
      </c>
      <c r="G161" s="2" t="s">
        <v>13</v>
      </c>
      <c r="H161" s="65">
        <v>13160000</v>
      </c>
      <c r="I161" s="2" t="s">
        <v>429</v>
      </c>
      <c r="J161" s="3">
        <v>45695</v>
      </c>
      <c r="K161" s="2" t="s">
        <v>90</v>
      </c>
      <c r="L161" s="3">
        <v>45698</v>
      </c>
      <c r="M161" s="2" t="s">
        <v>439</v>
      </c>
      <c r="N161" s="2" t="s">
        <v>91</v>
      </c>
      <c r="O161" s="2">
        <f t="shared" si="4"/>
        <v>4</v>
      </c>
      <c r="P161" s="89"/>
    </row>
    <row r="162" spans="1:16">
      <c r="A162" s="2">
        <v>150</v>
      </c>
      <c r="B162" s="2" t="s">
        <v>1155</v>
      </c>
      <c r="C162" s="2" t="s">
        <v>436</v>
      </c>
      <c r="D162" s="2" t="s">
        <v>12</v>
      </c>
      <c r="E162" s="2" t="s">
        <v>428</v>
      </c>
      <c r="F162" s="2" t="s">
        <v>1523</v>
      </c>
      <c r="G162" s="2" t="s">
        <v>432</v>
      </c>
      <c r="H162" s="65">
        <v>9944000</v>
      </c>
      <c r="I162" s="2" t="s">
        <v>433</v>
      </c>
      <c r="J162" s="3">
        <v>45695</v>
      </c>
      <c r="K162" s="2" t="s">
        <v>434</v>
      </c>
      <c r="L162" s="3">
        <v>45700</v>
      </c>
      <c r="M162" s="2" t="s">
        <v>451</v>
      </c>
      <c r="N162" s="2" t="s">
        <v>26</v>
      </c>
      <c r="O162" s="2">
        <f>L162-J162+1</f>
        <v>6</v>
      </c>
      <c r="P162" s="89"/>
    </row>
    <row r="163" spans="1:16">
      <c r="A163" s="2">
        <v>151</v>
      </c>
      <c r="B163" s="2" t="s">
        <v>1155</v>
      </c>
      <c r="C163" s="2" t="s">
        <v>437</v>
      </c>
      <c r="D163" s="2" t="s">
        <v>12</v>
      </c>
      <c r="E163" s="2" t="s">
        <v>428</v>
      </c>
      <c r="F163" s="2" t="s">
        <v>1524</v>
      </c>
      <c r="G163" s="2" t="s">
        <v>13</v>
      </c>
      <c r="H163" s="65">
        <v>19954000</v>
      </c>
      <c r="I163" s="2" t="s">
        <v>430</v>
      </c>
      <c r="J163" s="3">
        <v>45698</v>
      </c>
      <c r="K163" s="2" t="s">
        <v>426</v>
      </c>
      <c r="L163" s="3">
        <v>45698</v>
      </c>
      <c r="M163" s="2" t="s">
        <v>439</v>
      </c>
      <c r="N163" s="2" t="s">
        <v>425</v>
      </c>
      <c r="O163" s="2">
        <f t="shared" si="4"/>
        <v>1</v>
      </c>
      <c r="P163" s="89"/>
    </row>
    <row r="164" spans="1:16">
      <c r="A164" s="2">
        <v>152</v>
      </c>
      <c r="B164" s="2" t="s">
        <v>1155</v>
      </c>
      <c r="C164" s="2" t="s">
        <v>438</v>
      </c>
      <c r="D164" s="2" t="s">
        <v>12</v>
      </c>
      <c r="E164" s="2" t="s">
        <v>1435</v>
      </c>
      <c r="F164" s="2" t="s">
        <v>1404</v>
      </c>
      <c r="G164" s="2" t="s">
        <v>13</v>
      </c>
      <c r="H164" s="65">
        <v>49965000</v>
      </c>
      <c r="I164" s="2" t="s">
        <v>431</v>
      </c>
      <c r="J164" s="3">
        <v>45698</v>
      </c>
      <c r="K164" s="2" t="s">
        <v>426</v>
      </c>
      <c r="L164" s="3">
        <v>45698</v>
      </c>
      <c r="M164" s="2" t="s">
        <v>439</v>
      </c>
      <c r="N164" s="2" t="s">
        <v>425</v>
      </c>
      <c r="O164" s="2">
        <f t="shared" si="4"/>
        <v>1</v>
      </c>
      <c r="P164" s="89"/>
    </row>
    <row r="165" spans="1:16">
      <c r="A165" s="2">
        <v>153</v>
      </c>
      <c r="B165" s="2" t="s">
        <v>1155</v>
      </c>
      <c r="C165" s="2" t="s">
        <v>450</v>
      </c>
      <c r="D165" s="2" t="s">
        <v>12</v>
      </c>
      <c r="E165" s="2" t="s">
        <v>1384</v>
      </c>
      <c r="F165" s="2" t="s">
        <v>1369</v>
      </c>
      <c r="G165" s="2" t="s">
        <v>13</v>
      </c>
      <c r="H165" s="65">
        <v>54659000</v>
      </c>
      <c r="I165" s="2" t="s">
        <v>445</v>
      </c>
      <c r="J165" s="3">
        <v>45699</v>
      </c>
      <c r="K165" s="2" t="s">
        <v>447</v>
      </c>
      <c r="L165" s="3">
        <v>45699</v>
      </c>
      <c r="M165" s="2" t="s">
        <v>447</v>
      </c>
      <c r="N165" s="2" t="s">
        <v>446</v>
      </c>
      <c r="O165" s="2">
        <f t="shared" ref="O165:O204" si="5">L165-J165+1</f>
        <v>1</v>
      </c>
      <c r="P165" s="89"/>
    </row>
    <row r="166" spans="1:16">
      <c r="A166" s="2">
        <v>154</v>
      </c>
      <c r="B166" s="2" t="s">
        <v>1155</v>
      </c>
      <c r="C166" s="2" t="s">
        <v>448</v>
      </c>
      <c r="D166" s="2" t="s">
        <v>12</v>
      </c>
      <c r="E166" s="2" t="s">
        <v>58</v>
      </c>
      <c r="F166" s="2" t="s">
        <v>1525</v>
      </c>
      <c r="G166" s="2" t="s">
        <v>13</v>
      </c>
      <c r="H166" s="65">
        <v>50000000</v>
      </c>
      <c r="I166" s="2" t="s">
        <v>443</v>
      </c>
      <c r="J166" s="3">
        <v>45699</v>
      </c>
      <c r="K166" s="2" t="s">
        <v>447</v>
      </c>
      <c r="L166" s="3">
        <v>45700</v>
      </c>
      <c r="M166" s="2" t="s">
        <v>451</v>
      </c>
      <c r="N166" s="2" t="s">
        <v>26</v>
      </c>
      <c r="O166" s="2">
        <f t="shared" si="5"/>
        <v>2</v>
      </c>
      <c r="P166" s="89"/>
    </row>
    <row r="167" spans="1:16">
      <c r="A167" s="2">
        <v>155</v>
      </c>
      <c r="B167" s="2" t="s">
        <v>1155</v>
      </c>
      <c r="C167" s="2" t="s">
        <v>449</v>
      </c>
      <c r="D167" s="2" t="s">
        <v>12</v>
      </c>
      <c r="E167" s="2" t="s">
        <v>269</v>
      </c>
      <c r="F167" s="2" t="s">
        <v>442</v>
      </c>
      <c r="G167" s="2" t="s">
        <v>13</v>
      </c>
      <c r="H167" s="65">
        <v>19323000</v>
      </c>
      <c r="I167" s="2" t="s">
        <v>444</v>
      </c>
      <c r="J167" s="3">
        <v>45699</v>
      </c>
      <c r="K167" s="2" t="s">
        <v>447</v>
      </c>
      <c r="L167" s="3">
        <v>45701</v>
      </c>
      <c r="M167" s="2" t="s">
        <v>465</v>
      </c>
      <c r="N167" s="2" t="s">
        <v>26</v>
      </c>
      <c r="O167" s="2">
        <f t="shared" si="5"/>
        <v>3</v>
      </c>
      <c r="P167" s="89"/>
    </row>
    <row r="168" spans="1:16">
      <c r="A168" s="2">
        <v>156</v>
      </c>
      <c r="B168" s="2" t="s">
        <v>1155</v>
      </c>
      <c r="C168" s="2" t="s">
        <v>459</v>
      </c>
      <c r="D168" s="2" t="s">
        <v>458</v>
      </c>
      <c r="E168" s="2" t="s">
        <v>457</v>
      </c>
      <c r="F168" s="2" t="s">
        <v>1502</v>
      </c>
      <c r="G168" s="2" t="s">
        <v>13</v>
      </c>
      <c r="H168" s="65">
        <v>30998000</v>
      </c>
      <c r="I168" s="2" t="s">
        <v>453</v>
      </c>
      <c r="J168" s="3">
        <v>45700</v>
      </c>
      <c r="K168" s="2" t="s">
        <v>451</v>
      </c>
      <c r="L168" s="3">
        <v>45700</v>
      </c>
      <c r="M168" s="2" t="s">
        <v>451</v>
      </c>
      <c r="N168" s="2" t="s">
        <v>455</v>
      </c>
      <c r="O168" s="2">
        <f t="shared" si="5"/>
        <v>1</v>
      </c>
      <c r="P168" s="89"/>
    </row>
    <row r="169" spans="1:16">
      <c r="A169" s="2">
        <v>157</v>
      </c>
      <c r="B169" s="2" t="s">
        <v>1155</v>
      </c>
      <c r="C169" s="2" t="s">
        <v>461</v>
      </c>
      <c r="D169" s="2" t="s">
        <v>458</v>
      </c>
      <c r="E169" s="2" t="s">
        <v>460</v>
      </c>
      <c r="F169" s="2" t="s">
        <v>1526</v>
      </c>
      <c r="G169" s="2" t="s">
        <v>13</v>
      </c>
      <c r="H169" s="65">
        <v>9888000</v>
      </c>
      <c r="I169" s="2" t="s">
        <v>454</v>
      </c>
      <c r="J169" s="3">
        <v>45700</v>
      </c>
      <c r="K169" s="2" t="s">
        <v>451</v>
      </c>
      <c r="L169" s="3">
        <v>45700</v>
      </c>
      <c r="M169" s="2" t="s">
        <v>451</v>
      </c>
      <c r="N169" s="2" t="s">
        <v>456</v>
      </c>
      <c r="O169" s="2">
        <f t="shared" si="5"/>
        <v>1</v>
      </c>
      <c r="P169" s="89"/>
    </row>
    <row r="170" spans="1:16">
      <c r="A170" s="2">
        <v>158</v>
      </c>
      <c r="B170" s="2" t="s">
        <v>1155</v>
      </c>
      <c r="C170" s="2" t="s">
        <v>461</v>
      </c>
      <c r="D170" s="2" t="s">
        <v>458</v>
      </c>
      <c r="E170" s="2" t="s">
        <v>269</v>
      </c>
      <c r="F170" s="2" t="s">
        <v>452</v>
      </c>
      <c r="G170" s="2" t="s">
        <v>13</v>
      </c>
      <c r="H170" s="65">
        <v>14586000</v>
      </c>
      <c r="I170" s="2" t="s">
        <v>407</v>
      </c>
      <c r="J170" s="3">
        <v>45700</v>
      </c>
      <c r="K170" s="2" t="s">
        <v>451</v>
      </c>
      <c r="L170" s="3">
        <v>45701</v>
      </c>
      <c r="M170" s="2" t="s">
        <v>477</v>
      </c>
      <c r="N170" s="2" t="s">
        <v>17</v>
      </c>
      <c r="O170" s="2">
        <f t="shared" si="5"/>
        <v>2</v>
      </c>
      <c r="P170" s="89"/>
    </row>
    <row r="171" spans="1:16">
      <c r="A171" s="2">
        <v>159</v>
      </c>
      <c r="B171" s="2" t="s">
        <v>1155</v>
      </c>
      <c r="C171" s="2" t="s">
        <v>464</v>
      </c>
      <c r="D171" s="2" t="s">
        <v>12</v>
      </c>
      <c r="E171" s="2" t="s">
        <v>457</v>
      </c>
      <c r="F171" s="2" t="s">
        <v>1527</v>
      </c>
      <c r="G171" s="2" t="s">
        <v>462</v>
      </c>
      <c r="H171" s="65">
        <v>200000000</v>
      </c>
      <c r="I171" s="2" t="s">
        <v>463</v>
      </c>
      <c r="J171" s="3">
        <v>45700</v>
      </c>
      <c r="K171" s="2" t="s">
        <v>451</v>
      </c>
      <c r="L171" s="3">
        <v>45705</v>
      </c>
      <c r="M171" s="2" t="s">
        <v>479</v>
      </c>
      <c r="N171" s="2" t="s">
        <v>17</v>
      </c>
      <c r="O171" s="2">
        <f t="shared" si="5"/>
        <v>6</v>
      </c>
      <c r="P171" s="89"/>
    </row>
    <row r="172" spans="1:16">
      <c r="A172" s="2">
        <v>160</v>
      </c>
      <c r="B172" s="2" t="s">
        <v>1155</v>
      </c>
      <c r="C172" s="2" t="s">
        <v>473</v>
      </c>
      <c r="D172" s="2" t="s">
        <v>12</v>
      </c>
      <c r="E172" s="2" t="s">
        <v>1435</v>
      </c>
      <c r="F172" s="2" t="s">
        <v>1405</v>
      </c>
      <c r="G172" s="2" t="s">
        <v>13</v>
      </c>
      <c r="H172" s="65">
        <v>54990000</v>
      </c>
      <c r="I172" s="2" t="s">
        <v>472</v>
      </c>
      <c r="J172" s="3">
        <v>45701</v>
      </c>
      <c r="K172" s="2" t="s">
        <v>469</v>
      </c>
      <c r="L172" s="3">
        <v>45701</v>
      </c>
      <c r="M172" s="2" t="s">
        <v>477</v>
      </c>
      <c r="N172" s="2" t="s">
        <v>471</v>
      </c>
      <c r="O172" s="2">
        <f t="shared" si="5"/>
        <v>1</v>
      </c>
      <c r="P172" s="89"/>
    </row>
    <row r="173" spans="1:16">
      <c r="A173" s="2">
        <v>161</v>
      </c>
      <c r="B173" s="2" t="s">
        <v>1155</v>
      </c>
      <c r="C173" s="2" t="s">
        <v>474</v>
      </c>
      <c r="D173" s="2" t="s">
        <v>12</v>
      </c>
      <c r="E173" s="2" t="s">
        <v>1435</v>
      </c>
      <c r="F173" s="2" t="s">
        <v>1391</v>
      </c>
      <c r="G173" s="2" t="s">
        <v>13</v>
      </c>
      <c r="H173" s="65">
        <v>15858270</v>
      </c>
      <c r="I173" s="2" t="s">
        <v>466</v>
      </c>
      <c r="J173" s="3">
        <v>45702</v>
      </c>
      <c r="K173" s="2" t="s">
        <v>470</v>
      </c>
      <c r="L173" s="3">
        <v>45702</v>
      </c>
      <c r="M173" s="2" t="s">
        <v>478</v>
      </c>
      <c r="N173" s="2" t="s">
        <v>471</v>
      </c>
      <c r="O173" s="2">
        <f t="shared" si="5"/>
        <v>1</v>
      </c>
      <c r="P173" s="89"/>
    </row>
    <row r="174" spans="1:16">
      <c r="A174" s="2">
        <v>162</v>
      </c>
      <c r="B174" s="2" t="s">
        <v>1155</v>
      </c>
      <c r="C174" s="2" t="s">
        <v>475</v>
      </c>
      <c r="D174" s="2" t="s">
        <v>12</v>
      </c>
      <c r="E174" s="2" t="s">
        <v>28</v>
      </c>
      <c r="F174" s="2" t="s">
        <v>1497</v>
      </c>
      <c r="G174" s="2" t="s">
        <v>13</v>
      </c>
      <c r="H174" s="65">
        <v>14413000</v>
      </c>
      <c r="I174" s="2" t="s">
        <v>467</v>
      </c>
      <c r="J174" s="3">
        <v>45702</v>
      </c>
      <c r="K174" s="2" t="s">
        <v>470</v>
      </c>
      <c r="L174" s="3">
        <v>45708</v>
      </c>
      <c r="M174" s="2" t="s">
        <v>497</v>
      </c>
      <c r="N174" s="2" t="s">
        <v>17</v>
      </c>
      <c r="O174" s="2">
        <f t="shared" si="5"/>
        <v>7</v>
      </c>
      <c r="P174" s="89"/>
    </row>
    <row r="175" spans="1:16">
      <c r="A175" s="2">
        <v>163</v>
      </c>
      <c r="B175" s="2" t="s">
        <v>1155</v>
      </c>
      <c r="C175" s="2" t="s">
        <v>476</v>
      </c>
      <c r="D175" s="2" t="s">
        <v>12</v>
      </c>
      <c r="E175" s="2" t="s">
        <v>28</v>
      </c>
      <c r="F175" s="2" t="s">
        <v>1528</v>
      </c>
      <c r="G175" s="2" t="s">
        <v>13</v>
      </c>
      <c r="H175" s="65">
        <v>21549000</v>
      </c>
      <c r="I175" s="2" t="s">
        <v>468</v>
      </c>
      <c r="J175" s="3">
        <v>45702</v>
      </c>
      <c r="K175" s="2" t="s">
        <v>470</v>
      </c>
      <c r="L175" s="3">
        <v>45705</v>
      </c>
      <c r="M175" s="2" t="s">
        <v>480</v>
      </c>
      <c r="N175" s="2" t="s">
        <v>17</v>
      </c>
      <c r="O175" s="2">
        <f t="shared" si="5"/>
        <v>4</v>
      </c>
      <c r="P175" s="89"/>
    </row>
    <row r="176" spans="1:16">
      <c r="A176" s="2">
        <v>164</v>
      </c>
      <c r="B176" s="2" t="s">
        <v>1155</v>
      </c>
      <c r="C176" s="2" t="s">
        <v>489</v>
      </c>
      <c r="D176" s="2" t="s">
        <v>12</v>
      </c>
      <c r="E176" s="2" t="s">
        <v>1435</v>
      </c>
      <c r="F176" s="2" t="s">
        <v>1406</v>
      </c>
      <c r="G176" s="2" t="s">
        <v>488</v>
      </c>
      <c r="H176" s="65">
        <v>19828000</v>
      </c>
      <c r="I176" s="2" t="s">
        <v>487</v>
      </c>
      <c r="J176" s="3">
        <v>45705</v>
      </c>
      <c r="K176" s="2" t="s">
        <v>70</v>
      </c>
      <c r="L176" s="3">
        <v>45707</v>
      </c>
      <c r="M176" s="2" t="s">
        <v>498</v>
      </c>
      <c r="N176" s="2" t="s">
        <v>17</v>
      </c>
      <c r="O176" s="2">
        <f>L176-J176+1</f>
        <v>3</v>
      </c>
      <c r="P176" s="89"/>
    </row>
    <row r="177" spans="1:19">
      <c r="A177" s="2">
        <v>165</v>
      </c>
      <c r="B177" s="2" t="s">
        <v>1155</v>
      </c>
      <c r="C177" s="2" t="s">
        <v>490</v>
      </c>
      <c r="D177" s="2" t="s">
        <v>12</v>
      </c>
      <c r="E177" s="2" t="s">
        <v>28</v>
      </c>
      <c r="F177" s="2" t="s">
        <v>1529</v>
      </c>
      <c r="G177" s="2" t="s">
        <v>488</v>
      </c>
      <c r="H177" s="65">
        <v>169994840</v>
      </c>
      <c r="I177" s="2" t="s">
        <v>463</v>
      </c>
      <c r="J177" s="3">
        <v>45705</v>
      </c>
      <c r="K177" s="2" t="s">
        <v>70</v>
      </c>
      <c r="L177" s="3">
        <v>45707</v>
      </c>
      <c r="M177" s="2" t="s">
        <v>496</v>
      </c>
      <c r="N177" s="2" t="s">
        <v>17</v>
      </c>
      <c r="O177" s="2">
        <f t="shared" ref="O177" si="6">L177-J177+1</f>
        <v>3</v>
      </c>
      <c r="P177" s="89"/>
    </row>
    <row r="178" spans="1:19">
      <c r="A178" s="2">
        <v>166</v>
      </c>
      <c r="B178" s="2" t="s">
        <v>1155</v>
      </c>
      <c r="C178" s="2" t="s">
        <v>485</v>
      </c>
      <c r="D178" s="2" t="s">
        <v>12</v>
      </c>
      <c r="E178" s="2" t="s">
        <v>28</v>
      </c>
      <c r="F178" s="2" t="s">
        <v>1530</v>
      </c>
      <c r="G178" s="2" t="s">
        <v>481</v>
      </c>
      <c r="H178" s="65">
        <v>47300000</v>
      </c>
      <c r="I178" s="2" t="s">
        <v>482</v>
      </c>
      <c r="J178" s="3">
        <v>45706</v>
      </c>
      <c r="K178" s="2" t="s">
        <v>484</v>
      </c>
      <c r="L178" s="3">
        <v>45708</v>
      </c>
      <c r="M178" s="2" t="s">
        <v>497</v>
      </c>
      <c r="N178" s="2" t="s">
        <v>17</v>
      </c>
      <c r="O178" s="2">
        <f t="shared" si="5"/>
        <v>3</v>
      </c>
      <c r="P178" s="89"/>
    </row>
    <row r="179" spans="1:19">
      <c r="A179" s="2">
        <v>167</v>
      </c>
      <c r="B179" s="2" t="s">
        <v>1155</v>
      </c>
      <c r="C179" s="2" t="s">
        <v>486</v>
      </c>
      <c r="D179" s="2" t="s">
        <v>12</v>
      </c>
      <c r="E179" s="2" t="s">
        <v>28</v>
      </c>
      <c r="F179" s="2" t="s">
        <v>1519</v>
      </c>
      <c r="G179" s="2" t="s">
        <v>481</v>
      </c>
      <c r="H179" s="65">
        <v>12337600</v>
      </c>
      <c r="I179" s="2" t="s">
        <v>483</v>
      </c>
      <c r="J179" s="3">
        <v>45706</v>
      </c>
      <c r="K179" s="2" t="s">
        <v>484</v>
      </c>
      <c r="L179" s="3">
        <v>45707</v>
      </c>
      <c r="M179" s="2" t="s">
        <v>495</v>
      </c>
      <c r="N179" s="2" t="s">
        <v>17</v>
      </c>
      <c r="O179" s="2">
        <f t="shared" si="5"/>
        <v>2</v>
      </c>
      <c r="P179" s="89"/>
    </row>
    <row r="180" spans="1:19">
      <c r="A180" s="2">
        <v>168</v>
      </c>
      <c r="B180" s="2" t="s">
        <v>1155</v>
      </c>
      <c r="C180" s="2" t="s">
        <v>486</v>
      </c>
      <c r="D180" s="2" t="s">
        <v>494</v>
      </c>
      <c r="E180" s="2" t="s">
        <v>1435</v>
      </c>
      <c r="F180" s="2" t="s">
        <v>1396</v>
      </c>
      <c r="G180" s="2" t="s">
        <v>491</v>
      </c>
      <c r="H180" s="65">
        <v>33240000</v>
      </c>
      <c r="I180" s="2" t="s">
        <v>492</v>
      </c>
      <c r="J180" s="3">
        <v>45706</v>
      </c>
      <c r="K180" s="2" t="s">
        <v>493</v>
      </c>
      <c r="L180" s="3">
        <v>45708</v>
      </c>
      <c r="M180" s="2" t="s">
        <v>503</v>
      </c>
      <c r="N180" s="2" t="s">
        <v>26</v>
      </c>
      <c r="O180" s="2">
        <f t="shared" si="5"/>
        <v>3</v>
      </c>
      <c r="P180" s="89"/>
    </row>
    <row r="181" spans="1:19">
      <c r="A181" s="2">
        <v>169</v>
      </c>
      <c r="B181" s="2" t="s">
        <v>1155</v>
      </c>
      <c r="C181" s="76" t="s">
        <v>502</v>
      </c>
      <c r="D181" s="76" t="s">
        <v>12</v>
      </c>
      <c r="E181" s="76" t="s">
        <v>1384</v>
      </c>
      <c r="F181" s="76" t="s">
        <v>1361</v>
      </c>
      <c r="G181" s="76" t="s">
        <v>499</v>
      </c>
      <c r="H181" s="77">
        <v>13440000</v>
      </c>
      <c r="I181" s="76" t="s">
        <v>500</v>
      </c>
      <c r="J181" s="78">
        <v>45707</v>
      </c>
      <c r="K181" s="76" t="s">
        <v>501</v>
      </c>
      <c r="L181" s="78">
        <v>45709</v>
      </c>
      <c r="M181" s="76" t="s">
        <v>504</v>
      </c>
      <c r="N181" s="76" t="s">
        <v>91</v>
      </c>
      <c r="O181" s="76">
        <f t="shared" si="5"/>
        <v>3</v>
      </c>
      <c r="P181" s="89"/>
    </row>
    <row r="182" spans="1:19">
      <c r="A182" s="2">
        <v>170</v>
      </c>
      <c r="B182" s="2" t="s">
        <v>1155</v>
      </c>
      <c r="C182" s="72" t="s">
        <v>510</v>
      </c>
      <c r="D182" s="2" t="s">
        <v>513</v>
      </c>
      <c r="E182" s="2" t="s">
        <v>1384</v>
      </c>
      <c r="F182" s="2" t="s">
        <v>1343</v>
      </c>
      <c r="G182" s="2" t="s">
        <v>508</v>
      </c>
      <c r="H182" s="65">
        <v>170000000</v>
      </c>
      <c r="I182" s="2" t="s">
        <v>463</v>
      </c>
      <c r="J182" s="3">
        <v>45709</v>
      </c>
      <c r="K182" s="2" t="s">
        <v>509</v>
      </c>
      <c r="L182" s="3">
        <v>45712</v>
      </c>
      <c r="M182" s="2" t="s">
        <v>519</v>
      </c>
      <c r="N182" s="2" t="s">
        <v>518</v>
      </c>
      <c r="O182" s="2">
        <f t="shared" si="5"/>
        <v>4</v>
      </c>
      <c r="P182" s="89"/>
    </row>
    <row r="183" spans="1:19">
      <c r="A183" s="2">
        <v>171</v>
      </c>
      <c r="B183" s="2" t="s">
        <v>1155</v>
      </c>
      <c r="C183" s="72" t="s">
        <v>511</v>
      </c>
      <c r="D183" s="2" t="s">
        <v>512</v>
      </c>
      <c r="E183" s="2" t="s">
        <v>1435</v>
      </c>
      <c r="F183" s="2" t="s">
        <v>1407</v>
      </c>
      <c r="G183" s="2" t="s">
        <v>505</v>
      </c>
      <c r="H183" s="65">
        <v>10328000</v>
      </c>
      <c r="I183" s="2" t="s">
        <v>506</v>
      </c>
      <c r="J183" s="3">
        <v>45712</v>
      </c>
      <c r="K183" s="2" t="s">
        <v>507</v>
      </c>
      <c r="L183" s="3">
        <v>45713</v>
      </c>
      <c r="M183" s="2" t="s">
        <v>528</v>
      </c>
      <c r="N183" s="2" t="s">
        <v>529</v>
      </c>
      <c r="O183" s="2">
        <f t="shared" si="5"/>
        <v>2</v>
      </c>
      <c r="P183" s="89"/>
    </row>
    <row r="184" spans="1:19">
      <c r="A184" s="2">
        <v>172</v>
      </c>
      <c r="B184" s="2" t="s">
        <v>1155</v>
      </c>
      <c r="C184" s="72" t="s">
        <v>516</v>
      </c>
      <c r="D184" s="2" t="s">
        <v>517</v>
      </c>
      <c r="E184" s="2" t="s">
        <v>1384</v>
      </c>
      <c r="F184" s="2" t="s">
        <v>1370</v>
      </c>
      <c r="G184" s="2" t="s">
        <v>514</v>
      </c>
      <c r="H184" s="65">
        <v>7159000</v>
      </c>
      <c r="I184" s="2" t="s">
        <v>515</v>
      </c>
      <c r="J184" s="3">
        <v>45712</v>
      </c>
      <c r="K184" s="2" t="s">
        <v>70</v>
      </c>
      <c r="L184" s="3">
        <v>45713</v>
      </c>
      <c r="M184" s="2" t="s">
        <v>528</v>
      </c>
      <c r="N184" s="2" t="s">
        <v>17</v>
      </c>
      <c r="O184" s="2">
        <f t="shared" si="5"/>
        <v>2</v>
      </c>
      <c r="P184" s="89"/>
    </row>
    <row r="185" spans="1:19">
      <c r="A185" s="2">
        <v>173</v>
      </c>
      <c r="B185" s="2" t="s">
        <v>1155</v>
      </c>
      <c r="C185" s="72" t="s">
        <v>525</v>
      </c>
      <c r="D185" s="2" t="s">
        <v>526</v>
      </c>
      <c r="E185" s="2" t="s">
        <v>1435</v>
      </c>
      <c r="F185" s="2" t="s">
        <v>1402</v>
      </c>
      <c r="G185" s="2" t="s">
        <v>520</v>
      </c>
      <c r="H185" s="65">
        <v>9240000</v>
      </c>
      <c r="I185" s="2" t="s">
        <v>522</v>
      </c>
      <c r="J185" s="3">
        <v>45713</v>
      </c>
      <c r="K185" s="2" t="s">
        <v>521</v>
      </c>
      <c r="L185" s="3">
        <v>45715</v>
      </c>
      <c r="M185" s="2" t="s">
        <v>534</v>
      </c>
      <c r="N185" s="2" t="s">
        <v>17</v>
      </c>
      <c r="O185" s="2">
        <f t="shared" si="5"/>
        <v>3</v>
      </c>
      <c r="P185" s="89"/>
    </row>
    <row r="186" spans="1:19">
      <c r="A186" s="2">
        <v>174</v>
      </c>
      <c r="B186" s="2" t="s">
        <v>1155</v>
      </c>
      <c r="C186" s="72" t="s">
        <v>527</v>
      </c>
      <c r="D186" s="2" t="s">
        <v>526</v>
      </c>
      <c r="E186" s="2" t="s">
        <v>1435</v>
      </c>
      <c r="F186" s="2" t="s">
        <v>1389</v>
      </c>
      <c r="G186" s="2" t="s">
        <v>523</v>
      </c>
      <c r="H186" s="65">
        <v>8741000</v>
      </c>
      <c r="I186" s="2" t="s">
        <v>524</v>
      </c>
      <c r="J186" s="3">
        <v>45713</v>
      </c>
      <c r="K186" s="2" t="s">
        <v>521</v>
      </c>
      <c r="L186" s="3">
        <v>45715</v>
      </c>
      <c r="M186" s="2" t="s">
        <v>532</v>
      </c>
      <c r="N186" s="2" t="s">
        <v>533</v>
      </c>
      <c r="O186" s="2">
        <f t="shared" si="5"/>
        <v>3</v>
      </c>
      <c r="P186" s="89"/>
    </row>
    <row r="187" spans="1:19">
      <c r="A187" s="2">
        <v>175</v>
      </c>
      <c r="B187" s="2" t="s">
        <v>1155</v>
      </c>
      <c r="C187" s="2" t="s">
        <v>9</v>
      </c>
      <c r="D187" s="2" t="s">
        <v>12</v>
      </c>
      <c r="E187" s="2" t="s">
        <v>1435</v>
      </c>
      <c r="F187" s="2" t="s">
        <v>1408</v>
      </c>
      <c r="G187" s="2" t="s">
        <v>530</v>
      </c>
      <c r="H187" s="65">
        <v>8700000</v>
      </c>
      <c r="I187" s="2" t="s">
        <v>506</v>
      </c>
      <c r="J187" s="3">
        <v>45715</v>
      </c>
      <c r="K187" s="2" t="s">
        <v>531</v>
      </c>
      <c r="L187" s="3">
        <v>45715</v>
      </c>
      <c r="M187" s="2" t="s">
        <v>534</v>
      </c>
      <c r="N187" s="2" t="s">
        <v>535</v>
      </c>
      <c r="O187" s="2">
        <f t="shared" si="5"/>
        <v>1</v>
      </c>
      <c r="P187" s="89"/>
    </row>
    <row r="188" spans="1:19">
      <c r="A188" s="2">
        <v>176</v>
      </c>
      <c r="B188" s="2" t="s">
        <v>1155</v>
      </c>
      <c r="C188" s="72" t="s">
        <v>546</v>
      </c>
      <c r="D188" s="2" t="s">
        <v>547</v>
      </c>
      <c r="E188" s="2" t="s">
        <v>548</v>
      </c>
      <c r="F188" s="2" t="s">
        <v>1531</v>
      </c>
      <c r="G188" s="2" t="s">
        <v>536</v>
      </c>
      <c r="H188" s="65">
        <v>32142000</v>
      </c>
      <c r="I188" s="2" t="s">
        <v>537</v>
      </c>
      <c r="J188" s="3">
        <v>45716</v>
      </c>
      <c r="K188" s="2" t="s">
        <v>538</v>
      </c>
      <c r="L188" s="3">
        <v>45720</v>
      </c>
      <c r="M188" s="2" t="s">
        <v>540</v>
      </c>
      <c r="N188" s="2" t="s">
        <v>550</v>
      </c>
      <c r="O188" s="2">
        <f t="shared" si="5"/>
        <v>5</v>
      </c>
      <c r="P188" s="89"/>
    </row>
    <row r="189" spans="1:19" s="70" customFormat="1" ht="17.25" thickBot="1">
      <c r="A189" s="2">
        <v>177</v>
      </c>
      <c r="B189" s="69" t="s">
        <v>1155</v>
      </c>
      <c r="C189" s="82" t="s">
        <v>546</v>
      </c>
      <c r="D189" s="69" t="s">
        <v>547</v>
      </c>
      <c r="E189" s="69" t="s">
        <v>58</v>
      </c>
      <c r="F189" s="69" t="s">
        <v>1531</v>
      </c>
      <c r="G189" s="69" t="s">
        <v>543</v>
      </c>
      <c r="H189" s="73">
        <v>14160000</v>
      </c>
      <c r="I189" s="69" t="s">
        <v>544</v>
      </c>
      <c r="J189" s="74">
        <v>45716</v>
      </c>
      <c r="K189" s="69" t="s">
        <v>545</v>
      </c>
      <c r="L189" s="74">
        <v>45721</v>
      </c>
      <c r="M189" s="69" t="s">
        <v>553</v>
      </c>
      <c r="N189" s="69" t="s">
        <v>17</v>
      </c>
      <c r="O189" s="69">
        <f t="shared" si="5"/>
        <v>6</v>
      </c>
      <c r="P189" s="91"/>
      <c r="Q189" s="71"/>
      <c r="R189" s="71"/>
      <c r="S189" s="71"/>
    </row>
    <row r="190" spans="1:19" ht="17.25" thickTop="1">
      <c r="A190" s="2">
        <v>178</v>
      </c>
      <c r="B190" s="67" t="s">
        <v>1155</v>
      </c>
      <c r="C190" s="79" t="s">
        <v>549</v>
      </c>
      <c r="D190" s="67" t="s">
        <v>547</v>
      </c>
      <c r="E190" s="67" t="s">
        <v>1384</v>
      </c>
      <c r="F190" s="67" t="s">
        <v>1370</v>
      </c>
      <c r="G190" s="67" t="s">
        <v>536</v>
      </c>
      <c r="H190" s="80">
        <v>10340000</v>
      </c>
      <c r="I190" s="67" t="s">
        <v>539</v>
      </c>
      <c r="J190" s="81">
        <v>45720</v>
      </c>
      <c r="K190" s="67" t="s">
        <v>540</v>
      </c>
      <c r="L190" s="81">
        <v>45720</v>
      </c>
      <c r="M190" s="67" t="s">
        <v>540</v>
      </c>
      <c r="N190" s="67" t="s">
        <v>550</v>
      </c>
      <c r="O190" s="67">
        <f t="shared" si="5"/>
        <v>1</v>
      </c>
      <c r="P190" s="90"/>
    </row>
    <row r="191" spans="1:19">
      <c r="A191" s="2">
        <v>179</v>
      </c>
      <c r="B191" s="2" t="s">
        <v>1155</v>
      </c>
      <c r="C191" s="2" t="s">
        <v>549</v>
      </c>
      <c r="D191" s="2" t="s">
        <v>547</v>
      </c>
      <c r="E191" s="2" t="s">
        <v>58</v>
      </c>
      <c r="F191" s="2" t="s">
        <v>1532</v>
      </c>
      <c r="G191" s="2" t="s">
        <v>541</v>
      </c>
      <c r="H191" s="65">
        <v>176369520</v>
      </c>
      <c r="I191" s="2" t="s">
        <v>542</v>
      </c>
      <c r="J191" s="3">
        <v>45720</v>
      </c>
      <c r="K191" s="2" t="s">
        <v>540</v>
      </c>
      <c r="L191" s="3">
        <v>45722</v>
      </c>
      <c r="M191" s="2" t="s">
        <v>563</v>
      </c>
      <c r="N191" s="2" t="s">
        <v>558</v>
      </c>
      <c r="O191" s="2">
        <f t="shared" si="5"/>
        <v>3</v>
      </c>
      <c r="P191" s="89"/>
    </row>
    <row r="192" spans="1:19">
      <c r="A192" s="2">
        <v>180</v>
      </c>
      <c r="B192" s="2" t="s">
        <v>1155</v>
      </c>
      <c r="C192" s="2" t="s">
        <v>559</v>
      </c>
      <c r="D192" s="2" t="s">
        <v>12</v>
      </c>
      <c r="E192" s="2" t="s">
        <v>561</v>
      </c>
      <c r="F192" s="2" t="s">
        <v>1502</v>
      </c>
      <c r="G192" s="2" t="s">
        <v>551</v>
      </c>
      <c r="H192" s="65">
        <v>23947000</v>
      </c>
      <c r="I192" s="2" t="s">
        <v>552</v>
      </c>
      <c r="J192" s="3">
        <v>45721</v>
      </c>
      <c r="K192" s="2" t="s">
        <v>553</v>
      </c>
      <c r="L192" s="3">
        <v>45721</v>
      </c>
      <c r="M192" s="2" t="s">
        <v>553</v>
      </c>
      <c r="N192" s="2" t="s">
        <v>554</v>
      </c>
      <c r="O192" s="2">
        <f t="shared" si="5"/>
        <v>1</v>
      </c>
      <c r="P192" s="89"/>
    </row>
    <row r="193" spans="1:16">
      <c r="A193" s="2">
        <v>181</v>
      </c>
      <c r="B193" s="2" t="s">
        <v>1155</v>
      </c>
      <c r="C193" s="2" t="s">
        <v>559</v>
      </c>
      <c r="D193" s="2" t="s">
        <v>12</v>
      </c>
      <c r="E193" s="2" t="s">
        <v>28</v>
      </c>
      <c r="F193" s="2" t="s">
        <v>1533</v>
      </c>
      <c r="G193" s="2" t="s">
        <v>14</v>
      </c>
      <c r="H193" s="65">
        <v>178800000</v>
      </c>
      <c r="I193" s="3" t="s">
        <v>556</v>
      </c>
      <c r="J193" s="3">
        <v>45721</v>
      </c>
      <c r="K193" s="2" t="s">
        <v>553</v>
      </c>
      <c r="L193" s="3">
        <v>45722</v>
      </c>
      <c r="M193" s="2" t="s">
        <v>563</v>
      </c>
      <c r="N193" s="2" t="s">
        <v>554</v>
      </c>
      <c r="O193" s="2">
        <f t="shared" si="5"/>
        <v>2</v>
      </c>
      <c r="P193" s="89"/>
    </row>
    <row r="194" spans="1:16">
      <c r="A194" s="2">
        <v>182</v>
      </c>
      <c r="B194" s="2" t="s">
        <v>1155</v>
      </c>
      <c r="C194" s="2" t="s">
        <v>560</v>
      </c>
      <c r="D194" s="2" t="s">
        <v>12</v>
      </c>
      <c r="E194" s="2" t="s">
        <v>562</v>
      </c>
      <c r="F194" s="2" t="s">
        <v>555</v>
      </c>
      <c r="G194" s="2" t="s">
        <v>14</v>
      </c>
      <c r="H194" s="65">
        <v>75254000</v>
      </c>
      <c r="I194" s="2" t="s">
        <v>557</v>
      </c>
      <c r="J194" s="3">
        <v>45721</v>
      </c>
      <c r="K194" s="2" t="s">
        <v>553</v>
      </c>
      <c r="L194" s="3">
        <v>45722</v>
      </c>
      <c r="M194" s="2" t="s">
        <v>563</v>
      </c>
      <c r="N194" s="2" t="s">
        <v>554</v>
      </c>
      <c r="O194" s="2">
        <f t="shared" si="5"/>
        <v>2</v>
      </c>
      <c r="P194" s="89"/>
    </row>
    <row r="195" spans="1:16">
      <c r="A195" s="2">
        <v>183</v>
      </c>
      <c r="B195" s="2" t="s">
        <v>1155</v>
      </c>
      <c r="C195" s="2" t="s">
        <v>574</v>
      </c>
      <c r="D195" s="2" t="s">
        <v>12</v>
      </c>
      <c r="E195" s="2" t="s">
        <v>571</v>
      </c>
      <c r="F195" s="2" t="s">
        <v>1534</v>
      </c>
      <c r="G195" s="2" t="s">
        <v>564</v>
      </c>
      <c r="H195" s="65">
        <v>50000000</v>
      </c>
      <c r="I195" s="2" t="s">
        <v>565</v>
      </c>
      <c r="J195" s="3">
        <v>45726</v>
      </c>
      <c r="K195" s="2" t="s">
        <v>568</v>
      </c>
      <c r="L195" s="3">
        <v>45730</v>
      </c>
      <c r="M195" s="2" t="s">
        <v>590</v>
      </c>
      <c r="N195" s="2" t="s">
        <v>518</v>
      </c>
      <c r="O195" s="2">
        <f t="shared" si="5"/>
        <v>5</v>
      </c>
      <c r="P195" s="89"/>
    </row>
    <row r="196" spans="1:16">
      <c r="A196" s="2">
        <v>184</v>
      </c>
      <c r="B196" s="2" t="s">
        <v>1155</v>
      </c>
      <c r="C196" s="2" t="s">
        <v>575</v>
      </c>
      <c r="D196" s="2" t="s">
        <v>12</v>
      </c>
      <c r="E196" s="2" t="s">
        <v>1435</v>
      </c>
      <c r="F196" s="2" t="s">
        <v>1409</v>
      </c>
      <c r="G196" s="2" t="s">
        <v>564</v>
      </c>
      <c r="H196" s="65">
        <v>11495000</v>
      </c>
      <c r="I196" s="2" t="s">
        <v>566</v>
      </c>
      <c r="J196" s="3">
        <v>45726</v>
      </c>
      <c r="K196" s="2" t="s">
        <v>568</v>
      </c>
      <c r="L196" s="3">
        <v>45727</v>
      </c>
      <c r="M196" s="2" t="s">
        <v>578</v>
      </c>
      <c r="N196" s="2" t="s">
        <v>570</v>
      </c>
      <c r="O196" s="2">
        <f t="shared" si="5"/>
        <v>2</v>
      </c>
      <c r="P196" s="89"/>
    </row>
    <row r="197" spans="1:16">
      <c r="A197" s="2">
        <v>185</v>
      </c>
      <c r="B197" s="2" t="s">
        <v>1155</v>
      </c>
      <c r="C197" s="2" t="s">
        <v>576</v>
      </c>
      <c r="D197" s="2" t="s">
        <v>12</v>
      </c>
      <c r="E197" s="2" t="s">
        <v>1435</v>
      </c>
      <c r="F197" s="2" t="s">
        <v>1407</v>
      </c>
      <c r="G197" s="2" t="s">
        <v>572</v>
      </c>
      <c r="H197" s="65">
        <v>9885000</v>
      </c>
      <c r="I197" s="2" t="s">
        <v>573</v>
      </c>
      <c r="J197" s="3">
        <v>45726</v>
      </c>
      <c r="K197" s="2" t="s">
        <v>568</v>
      </c>
      <c r="L197" s="3">
        <v>45730</v>
      </c>
      <c r="M197" s="2" t="s">
        <v>584</v>
      </c>
      <c r="N197" s="2" t="s">
        <v>17</v>
      </c>
      <c r="O197" s="2">
        <f t="shared" si="5"/>
        <v>5</v>
      </c>
      <c r="P197" s="89"/>
    </row>
    <row r="198" spans="1:16">
      <c r="A198" s="2">
        <v>186</v>
      </c>
      <c r="B198" s="2" t="s">
        <v>1155</v>
      </c>
      <c r="C198" s="2" t="s">
        <v>577</v>
      </c>
      <c r="D198" s="2" t="s">
        <v>12</v>
      </c>
      <c r="E198" s="2" t="s">
        <v>1435</v>
      </c>
      <c r="F198" s="2" t="s">
        <v>1410</v>
      </c>
      <c r="G198" s="2" t="s">
        <v>564</v>
      </c>
      <c r="H198" s="65">
        <v>23056000</v>
      </c>
      <c r="I198" s="2" t="s">
        <v>567</v>
      </c>
      <c r="J198" s="3">
        <v>45727</v>
      </c>
      <c r="K198" s="2" t="s">
        <v>569</v>
      </c>
      <c r="L198" s="3">
        <v>45730</v>
      </c>
      <c r="M198" s="2" t="s">
        <v>590</v>
      </c>
      <c r="N198" s="2" t="s">
        <v>570</v>
      </c>
      <c r="O198" s="2">
        <f t="shared" si="5"/>
        <v>4</v>
      </c>
      <c r="P198" s="89"/>
    </row>
    <row r="199" spans="1:16">
      <c r="A199" s="2">
        <v>187</v>
      </c>
      <c r="B199" s="2" t="s">
        <v>1155</v>
      </c>
      <c r="C199" s="2" t="s">
        <v>588</v>
      </c>
      <c r="D199" s="2" t="s">
        <v>583</v>
      </c>
      <c r="E199" s="2" t="s">
        <v>582</v>
      </c>
      <c r="F199" s="2" t="s">
        <v>1535</v>
      </c>
      <c r="G199" s="2" t="s">
        <v>579</v>
      </c>
      <c r="H199" s="65">
        <v>25231000</v>
      </c>
      <c r="I199" s="2" t="s">
        <v>580</v>
      </c>
      <c r="J199" s="3">
        <v>45728</v>
      </c>
      <c r="K199" s="2" t="s">
        <v>581</v>
      </c>
      <c r="L199" s="3">
        <v>45730</v>
      </c>
      <c r="M199" s="2" t="s">
        <v>590</v>
      </c>
      <c r="N199" s="2" t="s">
        <v>570</v>
      </c>
      <c r="O199" s="2">
        <f t="shared" si="5"/>
        <v>3</v>
      </c>
      <c r="P199" s="89"/>
    </row>
    <row r="200" spans="1:16">
      <c r="A200" s="2">
        <v>188</v>
      </c>
      <c r="B200" s="2" t="s">
        <v>1155</v>
      </c>
      <c r="C200" s="2" t="s">
        <v>589</v>
      </c>
      <c r="D200" s="2" t="s">
        <v>12</v>
      </c>
      <c r="E200" s="2" t="s">
        <v>587</v>
      </c>
      <c r="F200" s="2" t="s">
        <v>1536</v>
      </c>
      <c r="G200" s="2" t="s">
        <v>585</v>
      </c>
      <c r="H200" s="65">
        <v>19833000</v>
      </c>
      <c r="I200" s="2" t="s">
        <v>586</v>
      </c>
      <c r="J200" s="3">
        <v>45730</v>
      </c>
      <c r="K200" s="2" t="s">
        <v>584</v>
      </c>
      <c r="L200" s="3">
        <v>45730</v>
      </c>
      <c r="M200" s="2" t="s">
        <v>591</v>
      </c>
      <c r="N200" s="2" t="s">
        <v>570</v>
      </c>
      <c r="O200" s="2">
        <f t="shared" si="5"/>
        <v>1</v>
      </c>
      <c r="P200" s="89"/>
    </row>
    <row r="201" spans="1:16">
      <c r="A201" s="2">
        <v>189</v>
      </c>
      <c r="B201" s="2" t="s">
        <v>1155</v>
      </c>
      <c r="C201" s="2" t="s">
        <v>595</v>
      </c>
      <c r="D201" s="2" t="s">
        <v>596</v>
      </c>
      <c r="E201" s="2" t="s">
        <v>597</v>
      </c>
      <c r="F201" s="2" t="s">
        <v>1537</v>
      </c>
      <c r="G201" s="2" t="s">
        <v>592</v>
      </c>
      <c r="H201" s="65">
        <v>7150000</v>
      </c>
      <c r="I201" s="2" t="s">
        <v>593</v>
      </c>
      <c r="J201" s="3">
        <v>45730</v>
      </c>
      <c r="K201" s="2" t="s">
        <v>594</v>
      </c>
      <c r="L201" s="3">
        <v>45733</v>
      </c>
      <c r="M201" s="2" t="s">
        <v>598</v>
      </c>
      <c r="N201" s="2" t="s">
        <v>17</v>
      </c>
      <c r="O201" s="2">
        <f t="shared" si="5"/>
        <v>4</v>
      </c>
      <c r="P201" s="89"/>
    </row>
    <row r="202" spans="1:16">
      <c r="A202" s="2">
        <v>190</v>
      </c>
      <c r="B202" s="2" t="s">
        <v>1155</v>
      </c>
      <c r="C202" s="2" t="s">
        <v>602</v>
      </c>
      <c r="D202" s="2" t="s">
        <v>12</v>
      </c>
      <c r="E202" s="2" t="s">
        <v>1435</v>
      </c>
      <c r="F202" s="2" t="s">
        <v>1410</v>
      </c>
      <c r="G202" s="2" t="s">
        <v>599</v>
      </c>
      <c r="H202" s="65">
        <v>13269000</v>
      </c>
      <c r="I202" s="2" t="s">
        <v>600</v>
      </c>
      <c r="J202" s="3">
        <v>45733</v>
      </c>
      <c r="K202" s="2" t="s">
        <v>601</v>
      </c>
      <c r="L202" s="3">
        <v>45735</v>
      </c>
      <c r="M202" s="2" t="s">
        <v>612</v>
      </c>
      <c r="N202" s="2" t="s">
        <v>17</v>
      </c>
      <c r="O202" s="2">
        <f t="shared" si="5"/>
        <v>3</v>
      </c>
      <c r="P202" s="89"/>
    </row>
    <row r="203" spans="1:16">
      <c r="A203" s="2">
        <v>191</v>
      </c>
      <c r="B203" s="2" t="s">
        <v>1155</v>
      </c>
      <c r="C203" s="2" t="s">
        <v>609</v>
      </c>
      <c r="D203" s="2" t="s">
        <v>610</v>
      </c>
      <c r="E203" s="2" t="s">
        <v>1384</v>
      </c>
      <c r="F203" s="2" t="s">
        <v>1349</v>
      </c>
      <c r="G203" s="2" t="s">
        <v>603</v>
      </c>
      <c r="H203" s="65">
        <v>12914000</v>
      </c>
      <c r="I203" s="2" t="s">
        <v>604</v>
      </c>
      <c r="J203" s="3">
        <v>45734</v>
      </c>
      <c r="K203" s="2" t="s">
        <v>605</v>
      </c>
      <c r="L203" s="3">
        <v>45735</v>
      </c>
      <c r="M203" s="2" t="s">
        <v>612</v>
      </c>
      <c r="N203" s="2" t="s">
        <v>17</v>
      </c>
      <c r="O203" s="2">
        <f t="shared" si="5"/>
        <v>2</v>
      </c>
      <c r="P203" s="89"/>
    </row>
    <row r="204" spans="1:16">
      <c r="A204" s="2">
        <v>192</v>
      </c>
      <c r="B204" s="2" t="s">
        <v>1155</v>
      </c>
      <c r="C204" s="2" t="s">
        <v>608</v>
      </c>
      <c r="D204" s="2" t="s">
        <v>12</v>
      </c>
      <c r="E204" s="2" t="s">
        <v>1435</v>
      </c>
      <c r="F204" s="2" t="s">
        <v>1395</v>
      </c>
      <c r="G204" s="2" t="s">
        <v>606</v>
      </c>
      <c r="H204" s="65">
        <v>9921000</v>
      </c>
      <c r="I204" s="2" t="s">
        <v>607</v>
      </c>
      <c r="J204" s="3">
        <v>45734</v>
      </c>
      <c r="K204" s="2" t="s">
        <v>605</v>
      </c>
      <c r="L204" s="3">
        <v>45743</v>
      </c>
      <c r="M204" s="2" t="s">
        <v>670</v>
      </c>
      <c r="N204" s="2" t="s">
        <v>26</v>
      </c>
      <c r="O204" s="2">
        <f t="shared" si="5"/>
        <v>10</v>
      </c>
      <c r="P204" s="89"/>
    </row>
    <row r="205" spans="1:16">
      <c r="A205" s="2">
        <v>193</v>
      </c>
      <c r="B205" s="2" t="s">
        <v>1155</v>
      </c>
      <c r="C205" s="2" t="s">
        <v>614</v>
      </c>
      <c r="D205" s="2" t="s">
        <v>12</v>
      </c>
      <c r="E205" s="2" t="s">
        <v>615</v>
      </c>
      <c r="F205" s="2" t="s">
        <v>1538</v>
      </c>
      <c r="G205" s="2" t="s">
        <v>613</v>
      </c>
      <c r="H205" s="65">
        <v>51145000</v>
      </c>
      <c r="I205" s="2" t="s">
        <v>611</v>
      </c>
      <c r="J205" s="3">
        <v>45735</v>
      </c>
      <c r="K205" s="2" t="s">
        <v>612</v>
      </c>
      <c r="L205" s="3">
        <v>45737</v>
      </c>
      <c r="M205" s="2" t="s">
        <v>637</v>
      </c>
      <c r="N205" s="2" t="s">
        <v>621</v>
      </c>
      <c r="O205" s="2">
        <f t="shared" ref="O205:O215" si="7">L205-J205+1</f>
        <v>3</v>
      </c>
      <c r="P205" s="89"/>
    </row>
    <row r="206" spans="1:16">
      <c r="A206" s="2">
        <v>194</v>
      </c>
      <c r="B206" s="2" t="s">
        <v>1155</v>
      </c>
      <c r="C206" s="2" t="s">
        <v>618</v>
      </c>
      <c r="D206" s="2" t="s">
        <v>12</v>
      </c>
      <c r="E206" s="2" t="s">
        <v>619</v>
      </c>
      <c r="F206" s="2" t="s">
        <v>1587</v>
      </c>
      <c r="G206" s="2" t="s">
        <v>616</v>
      </c>
      <c r="H206" s="65">
        <v>4862000</v>
      </c>
      <c r="I206" s="2" t="s">
        <v>617</v>
      </c>
      <c r="J206" s="3">
        <v>45736</v>
      </c>
      <c r="K206" s="2" t="s">
        <v>620</v>
      </c>
      <c r="L206" s="3">
        <v>45737</v>
      </c>
      <c r="M206" s="2" t="s">
        <v>638</v>
      </c>
      <c r="N206" s="2" t="s">
        <v>181</v>
      </c>
      <c r="O206" s="2">
        <f t="shared" si="7"/>
        <v>2</v>
      </c>
      <c r="P206" s="89"/>
    </row>
    <row r="207" spans="1:16">
      <c r="A207" s="2">
        <v>195</v>
      </c>
      <c r="B207" s="2" t="s">
        <v>1155</v>
      </c>
      <c r="C207" s="2" t="s">
        <v>633</v>
      </c>
      <c r="D207" s="2" t="s">
        <v>12</v>
      </c>
      <c r="E207" s="2" t="s">
        <v>632</v>
      </c>
      <c r="F207" s="2" t="s">
        <v>1527</v>
      </c>
      <c r="G207" s="2" t="s">
        <v>623</v>
      </c>
      <c r="H207" s="65">
        <v>32472000</v>
      </c>
      <c r="I207" s="2" t="s">
        <v>624</v>
      </c>
      <c r="J207" s="3">
        <v>45736</v>
      </c>
      <c r="K207" s="2" t="s">
        <v>620</v>
      </c>
      <c r="L207" s="3">
        <v>45737</v>
      </c>
      <c r="M207" s="2" t="s">
        <v>637</v>
      </c>
      <c r="N207" s="2" t="s">
        <v>622</v>
      </c>
      <c r="O207" s="2">
        <f t="shared" si="7"/>
        <v>2</v>
      </c>
      <c r="P207" s="89"/>
    </row>
    <row r="208" spans="1:16">
      <c r="A208" s="2">
        <v>196</v>
      </c>
      <c r="B208" s="2" t="s">
        <v>1155</v>
      </c>
      <c r="C208" s="2" t="s">
        <v>634</v>
      </c>
      <c r="D208" s="2" t="s">
        <v>12</v>
      </c>
      <c r="E208" s="2" t="s">
        <v>1435</v>
      </c>
      <c r="F208" s="2" t="s">
        <v>1411</v>
      </c>
      <c r="G208" s="2" t="s">
        <v>623</v>
      </c>
      <c r="H208" s="65">
        <v>54846000</v>
      </c>
      <c r="I208" s="2" t="s">
        <v>625</v>
      </c>
      <c r="J208" s="3">
        <v>45736</v>
      </c>
      <c r="K208" s="2" t="s">
        <v>620</v>
      </c>
      <c r="L208" s="3">
        <v>45737</v>
      </c>
      <c r="M208" s="2" t="s">
        <v>638</v>
      </c>
      <c r="N208" s="2" t="s">
        <v>622</v>
      </c>
      <c r="O208" s="2">
        <f t="shared" si="7"/>
        <v>2</v>
      </c>
      <c r="P208" s="89"/>
    </row>
    <row r="209" spans="1:16">
      <c r="A209" s="2">
        <v>197</v>
      </c>
      <c r="B209" s="2" t="s">
        <v>1155</v>
      </c>
      <c r="C209" s="2" t="s">
        <v>636</v>
      </c>
      <c r="D209" s="2" t="s">
        <v>12</v>
      </c>
      <c r="E209" s="2" t="s">
        <v>1435</v>
      </c>
      <c r="F209" s="2" t="s">
        <v>1412</v>
      </c>
      <c r="G209" s="2" t="s">
        <v>629</v>
      </c>
      <c r="H209" s="65">
        <v>177670000</v>
      </c>
      <c r="I209" s="2" t="s">
        <v>630</v>
      </c>
      <c r="J209" s="3">
        <v>45736</v>
      </c>
      <c r="K209" s="2" t="s">
        <v>631</v>
      </c>
      <c r="L209" s="3">
        <v>45744</v>
      </c>
      <c r="M209" s="2" t="s">
        <v>672</v>
      </c>
      <c r="N209" s="2" t="s">
        <v>26</v>
      </c>
      <c r="O209" s="2">
        <f>L209-J209+1</f>
        <v>9</v>
      </c>
      <c r="P209" s="89"/>
    </row>
    <row r="210" spans="1:16">
      <c r="A210" s="2">
        <v>198</v>
      </c>
      <c r="B210" s="2" t="s">
        <v>1155</v>
      </c>
      <c r="C210" s="2" t="s">
        <v>635</v>
      </c>
      <c r="D210" s="2" t="s">
        <v>12</v>
      </c>
      <c r="E210" s="2" t="s">
        <v>149</v>
      </c>
      <c r="F210" s="2" t="s">
        <v>1485</v>
      </c>
      <c r="G210" s="2" t="s">
        <v>623</v>
      </c>
      <c r="H210" s="65">
        <v>17098000</v>
      </c>
      <c r="I210" s="2" t="s">
        <v>626</v>
      </c>
      <c r="J210" s="3">
        <v>45737</v>
      </c>
      <c r="K210" s="2" t="s">
        <v>627</v>
      </c>
      <c r="L210" s="3">
        <v>45737</v>
      </c>
      <c r="M210" s="2" t="s">
        <v>638</v>
      </c>
      <c r="N210" s="2" t="s">
        <v>628</v>
      </c>
      <c r="O210" s="2">
        <f t="shared" si="7"/>
        <v>1</v>
      </c>
      <c r="P210" s="89"/>
    </row>
    <row r="211" spans="1:16">
      <c r="A211" s="2">
        <v>199</v>
      </c>
      <c r="B211" s="2" t="s">
        <v>1155</v>
      </c>
      <c r="C211" s="2" t="s">
        <v>650</v>
      </c>
      <c r="D211" s="2" t="s">
        <v>12</v>
      </c>
      <c r="E211" s="2" t="s">
        <v>1435</v>
      </c>
      <c r="F211" s="2" t="s">
        <v>1391</v>
      </c>
      <c r="G211" s="2" t="s">
        <v>639</v>
      </c>
      <c r="H211" s="65">
        <v>21538000</v>
      </c>
      <c r="I211" s="2" t="s">
        <v>640</v>
      </c>
      <c r="J211" s="3">
        <v>45737</v>
      </c>
      <c r="K211" s="2" t="s">
        <v>643</v>
      </c>
      <c r="L211" s="3">
        <v>45741</v>
      </c>
      <c r="M211" s="2" t="s">
        <v>662</v>
      </c>
      <c r="N211" s="2" t="s">
        <v>663</v>
      </c>
      <c r="O211" s="2">
        <f t="shared" si="7"/>
        <v>5</v>
      </c>
      <c r="P211" s="89"/>
    </row>
    <row r="212" spans="1:16">
      <c r="A212" s="2">
        <v>200</v>
      </c>
      <c r="B212" s="2" t="s">
        <v>1155</v>
      </c>
      <c r="C212" s="2" t="s">
        <v>653</v>
      </c>
      <c r="D212" s="2" t="s">
        <v>12</v>
      </c>
      <c r="E212" s="2" t="s">
        <v>28</v>
      </c>
      <c r="F212" s="2" t="s">
        <v>1539</v>
      </c>
      <c r="G212" s="2" t="s">
        <v>639</v>
      </c>
      <c r="H212" s="65">
        <v>49984000</v>
      </c>
      <c r="I212" s="2" t="s">
        <v>641</v>
      </c>
      <c r="J212" s="3">
        <v>45740</v>
      </c>
      <c r="K212" s="2" t="s">
        <v>644</v>
      </c>
      <c r="L212" s="3">
        <v>45741</v>
      </c>
      <c r="M212" s="2" t="s">
        <v>662</v>
      </c>
      <c r="N212" s="2" t="s">
        <v>17</v>
      </c>
      <c r="O212" s="2">
        <f t="shared" si="7"/>
        <v>2</v>
      </c>
      <c r="P212" s="89"/>
    </row>
    <row r="213" spans="1:16">
      <c r="A213" s="2">
        <v>201</v>
      </c>
      <c r="B213" s="2" t="s">
        <v>1155</v>
      </c>
      <c r="C213" s="2" t="s">
        <v>649</v>
      </c>
      <c r="D213" s="2" t="s">
        <v>651</v>
      </c>
      <c r="E213" s="2" t="s">
        <v>1435</v>
      </c>
      <c r="F213" s="2" t="s">
        <v>1413</v>
      </c>
      <c r="G213" s="2" t="s">
        <v>572</v>
      </c>
      <c r="H213" s="65">
        <v>17473500</v>
      </c>
      <c r="I213" s="2" t="s">
        <v>646</v>
      </c>
      <c r="J213" s="3">
        <v>45740</v>
      </c>
      <c r="K213" s="2" t="s">
        <v>648</v>
      </c>
      <c r="L213" s="3">
        <v>45744</v>
      </c>
      <c r="M213" s="2" t="s">
        <v>700</v>
      </c>
      <c r="N213" s="2" t="s">
        <v>687</v>
      </c>
      <c r="O213" s="2">
        <f>L213-J213+1</f>
        <v>5</v>
      </c>
      <c r="P213" s="89"/>
    </row>
    <row r="214" spans="1:16">
      <c r="A214" s="2">
        <v>202</v>
      </c>
      <c r="B214" s="2" t="s">
        <v>1155</v>
      </c>
      <c r="C214" s="2" t="s">
        <v>650</v>
      </c>
      <c r="D214" s="2" t="s">
        <v>12</v>
      </c>
      <c r="E214" s="2" t="s">
        <v>1435</v>
      </c>
      <c r="F214" s="2" t="s">
        <v>1414</v>
      </c>
      <c r="G214" s="2" t="s">
        <v>639</v>
      </c>
      <c r="H214" s="65">
        <v>305732000</v>
      </c>
      <c r="I214" s="2" t="s">
        <v>642</v>
      </c>
      <c r="J214" s="3">
        <v>45741</v>
      </c>
      <c r="K214" s="2" t="s">
        <v>645</v>
      </c>
      <c r="L214" s="3">
        <v>45744</v>
      </c>
      <c r="M214" s="2" t="s">
        <v>700</v>
      </c>
      <c r="N214" s="2" t="s">
        <v>26</v>
      </c>
      <c r="O214" s="2">
        <f t="shared" si="7"/>
        <v>4</v>
      </c>
      <c r="P214" s="89"/>
    </row>
    <row r="215" spans="1:16">
      <c r="A215" s="2">
        <v>203</v>
      </c>
      <c r="B215" s="2" t="s">
        <v>1155</v>
      </c>
      <c r="C215" s="2" t="s">
        <v>650</v>
      </c>
      <c r="D215" s="2" t="s">
        <v>652</v>
      </c>
      <c r="E215" s="2" t="s">
        <v>1435</v>
      </c>
      <c r="F215" s="2" t="s">
        <v>1414</v>
      </c>
      <c r="G215" s="2" t="s">
        <v>572</v>
      </c>
      <c r="H215" s="65">
        <v>59963000</v>
      </c>
      <c r="I215" s="2" t="s">
        <v>647</v>
      </c>
      <c r="J215" s="3">
        <v>45741</v>
      </c>
      <c r="K215" s="2" t="s">
        <v>645</v>
      </c>
      <c r="L215" s="3">
        <v>45747</v>
      </c>
      <c r="M215" s="2" t="s">
        <v>704</v>
      </c>
      <c r="N215" s="2" t="s">
        <v>17</v>
      </c>
      <c r="O215" s="2">
        <f t="shared" si="7"/>
        <v>7</v>
      </c>
      <c r="P215" s="89"/>
    </row>
    <row r="216" spans="1:16">
      <c r="A216" s="2">
        <v>204</v>
      </c>
      <c r="B216" s="2" t="s">
        <v>1155</v>
      </c>
      <c r="C216" s="2" t="s">
        <v>659</v>
      </c>
      <c r="D216" s="2" t="s">
        <v>12</v>
      </c>
      <c r="E216" s="2" t="s">
        <v>28</v>
      </c>
      <c r="F216" s="2" t="s">
        <v>1540</v>
      </c>
      <c r="G216" s="2" t="s">
        <v>654</v>
      </c>
      <c r="H216" s="65">
        <v>13816000</v>
      </c>
      <c r="I216" s="2" t="s">
        <v>655</v>
      </c>
      <c r="J216" s="3">
        <v>45741</v>
      </c>
      <c r="K216" s="2" t="s">
        <v>132</v>
      </c>
      <c r="L216" s="3">
        <v>45742</v>
      </c>
      <c r="M216" s="2" t="s">
        <v>669</v>
      </c>
      <c r="N216" s="2" t="s">
        <v>667</v>
      </c>
      <c r="O216" s="2">
        <f t="shared" ref="O216:O238" si="8">L216-J216+1</f>
        <v>2</v>
      </c>
      <c r="P216" s="89"/>
    </row>
    <row r="217" spans="1:16">
      <c r="A217" s="2">
        <v>205</v>
      </c>
      <c r="B217" s="2" t="s">
        <v>1155</v>
      </c>
      <c r="C217" s="2" t="s">
        <v>660</v>
      </c>
      <c r="D217" s="2" t="s">
        <v>12</v>
      </c>
      <c r="E217" s="2" t="s">
        <v>661</v>
      </c>
      <c r="F217" s="2" t="s">
        <v>1541</v>
      </c>
      <c r="G217" s="2" t="s">
        <v>658</v>
      </c>
      <c r="H217" s="65">
        <v>53350000</v>
      </c>
      <c r="I217" s="2" t="s">
        <v>656</v>
      </c>
      <c r="J217" s="3">
        <v>45741</v>
      </c>
      <c r="K217" s="2" t="s">
        <v>657</v>
      </c>
      <c r="L217" s="3">
        <v>45748</v>
      </c>
      <c r="M217" s="2" t="s">
        <v>713</v>
      </c>
      <c r="N217" s="2" t="s">
        <v>714</v>
      </c>
      <c r="O217" s="2">
        <f t="shared" si="8"/>
        <v>8</v>
      </c>
      <c r="P217" s="89"/>
    </row>
    <row r="218" spans="1:16">
      <c r="A218" s="2">
        <v>206</v>
      </c>
      <c r="B218" s="2" t="s">
        <v>1155</v>
      </c>
      <c r="C218" s="2" t="s">
        <v>668</v>
      </c>
      <c r="D218" s="2" t="s">
        <v>12</v>
      </c>
      <c r="E218" s="2" t="s">
        <v>1435</v>
      </c>
      <c r="F218" s="2" t="s">
        <v>1415</v>
      </c>
      <c r="G218" s="2" t="s">
        <v>664</v>
      </c>
      <c r="H218" s="65">
        <v>17996000</v>
      </c>
      <c r="I218" s="2" t="s">
        <v>665</v>
      </c>
      <c r="J218" s="3">
        <v>45742</v>
      </c>
      <c r="K218" s="2" t="s">
        <v>666</v>
      </c>
      <c r="L218" s="3">
        <v>45744</v>
      </c>
      <c r="M218" s="2" t="s">
        <v>701</v>
      </c>
      <c r="N218" s="2" t="s">
        <v>26</v>
      </c>
      <c r="O218" s="2">
        <f t="shared" si="8"/>
        <v>3</v>
      </c>
      <c r="P218" s="89"/>
    </row>
    <row r="219" spans="1:16">
      <c r="A219" s="2">
        <v>207</v>
      </c>
      <c r="B219" s="2" t="s">
        <v>1155</v>
      </c>
      <c r="C219" s="2" t="s">
        <v>692</v>
      </c>
      <c r="D219" s="2" t="s">
        <v>12</v>
      </c>
      <c r="E219" s="2" t="s">
        <v>690</v>
      </c>
      <c r="F219" s="2" t="s">
        <v>1510</v>
      </c>
      <c r="G219" s="2" t="s">
        <v>13</v>
      </c>
      <c r="H219" s="65">
        <v>22418000</v>
      </c>
      <c r="I219" s="2" t="s">
        <v>676</v>
      </c>
      <c r="J219" s="3">
        <v>45743</v>
      </c>
      <c r="K219" s="2" t="s">
        <v>671</v>
      </c>
      <c r="L219" s="3">
        <v>45747</v>
      </c>
      <c r="M219" s="2" t="s">
        <v>704</v>
      </c>
      <c r="N219" s="2" t="s">
        <v>17</v>
      </c>
      <c r="O219" s="2">
        <f t="shared" si="8"/>
        <v>5</v>
      </c>
      <c r="P219" s="89"/>
    </row>
    <row r="220" spans="1:16">
      <c r="A220" s="2">
        <v>208</v>
      </c>
      <c r="B220" s="2" t="s">
        <v>1155</v>
      </c>
      <c r="C220" s="2" t="s">
        <v>693</v>
      </c>
      <c r="D220" s="2" t="s">
        <v>12</v>
      </c>
      <c r="E220" s="2" t="s">
        <v>1435</v>
      </c>
      <c r="F220" s="2" t="s">
        <v>1416</v>
      </c>
      <c r="G220" s="2" t="s">
        <v>13</v>
      </c>
      <c r="H220" s="65">
        <v>19900000</v>
      </c>
      <c r="I220" s="2" t="s">
        <v>677</v>
      </c>
      <c r="J220" s="3">
        <v>45743</v>
      </c>
      <c r="K220" s="2" t="s">
        <v>671</v>
      </c>
      <c r="L220" s="3">
        <v>45744</v>
      </c>
      <c r="M220" s="2" t="s">
        <v>672</v>
      </c>
      <c r="N220" s="2" t="s">
        <v>674</v>
      </c>
      <c r="O220" s="2">
        <f t="shared" si="8"/>
        <v>2</v>
      </c>
      <c r="P220" s="89"/>
    </row>
    <row r="221" spans="1:16">
      <c r="A221" s="2">
        <v>209</v>
      </c>
      <c r="B221" s="2" t="s">
        <v>1155</v>
      </c>
      <c r="C221" s="2" t="s">
        <v>692</v>
      </c>
      <c r="D221" s="2" t="s">
        <v>12</v>
      </c>
      <c r="E221" s="2" t="s">
        <v>691</v>
      </c>
      <c r="F221" s="2" t="s">
        <v>1514</v>
      </c>
      <c r="G221" s="2" t="s">
        <v>13</v>
      </c>
      <c r="H221" s="65">
        <v>15630000</v>
      </c>
      <c r="I221" s="2" t="s">
        <v>678</v>
      </c>
      <c r="J221" s="3">
        <v>45743</v>
      </c>
      <c r="K221" s="2" t="s">
        <v>671</v>
      </c>
      <c r="L221" s="3">
        <v>45744</v>
      </c>
      <c r="M221" s="2" t="s">
        <v>672</v>
      </c>
      <c r="N221" s="2" t="s">
        <v>674</v>
      </c>
      <c r="O221" s="2">
        <f t="shared" si="8"/>
        <v>2</v>
      </c>
      <c r="P221" s="89"/>
    </row>
    <row r="222" spans="1:16">
      <c r="A222" s="2">
        <v>210</v>
      </c>
      <c r="B222" s="2" t="s">
        <v>1155</v>
      </c>
      <c r="C222" s="2" t="s">
        <v>692</v>
      </c>
      <c r="D222" s="2" t="s">
        <v>12</v>
      </c>
      <c r="E222" s="2" t="s">
        <v>28</v>
      </c>
      <c r="F222" s="2" t="s">
        <v>1510</v>
      </c>
      <c r="G222" s="2" t="s">
        <v>684</v>
      </c>
      <c r="H222" s="65">
        <v>9207000</v>
      </c>
      <c r="I222" s="2" t="s">
        <v>685</v>
      </c>
      <c r="J222" s="3">
        <v>45743</v>
      </c>
      <c r="K222" s="2" t="s">
        <v>686</v>
      </c>
      <c r="L222" s="3">
        <v>45747</v>
      </c>
      <c r="M222" s="2" t="s">
        <v>704</v>
      </c>
      <c r="N222" s="2" t="s">
        <v>712</v>
      </c>
      <c r="O222" s="2">
        <f>L222-J222+1</f>
        <v>5</v>
      </c>
      <c r="P222" s="89"/>
    </row>
    <row r="223" spans="1:16">
      <c r="A223" s="2">
        <v>211</v>
      </c>
      <c r="B223" s="2" t="s">
        <v>1155</v>
      </c>
      <c r="C223" s="2" t="s">
        <v>699</v>
      </c>
      <c r="D223" s="2" t="s">
        <v>12</v>
      </c>
      <c r="E223" s="2" t="s">
        <v>1435</v>
      </c>
      <c r="F223" s="2" t="s">
        <v>1407</v>
      </c>
      <c r="G223" s="2" t="s">
        <v>689</v>
      </c>
      <c r="H223" s="65">
        <v>19580000</v>
      </c>
      <c r="I223" s="2" t="s">
        <v>688</v>
      </c>
      <c r="J223" s="3">
        <v>45743</v>
      </c>
      <c r="K223" s="2" t="s">
        <v>686</v>
      </c>
      <c r="L223" s="3">
        <v>45750</v>
      </c>
      <c r="M223" s="2" t="s">
        <v>716</v>
      </c>
      <c r="N223" s="2" t="s">
        <v>717</v>
      </c>
      <c r="O223" s="2">
        <f>L223-J223+1</f>
        <v>8</v>
      </c>
      <c r="P223" s="89"/>
    </row>
    <row r="224" spans="1:16">
      <c r="A224" s="2">
        <v>212</v>
      </c>
      <c r="B224" s="2" t="s">
        <v>1155</v>
      </c>
      <c r="C224" s="2" t="s">
        <v>694</v>
      </c>
      <c r="D224" s="2" t="s">
        <v>12</v>
      </c>
      <c r="E224" s="2" t="s">
        <v>1435</v>
      </c>
      <c r="F224" s="2" t="s">
        <v>1391</v>
      </c>
      <c r="G224" s="2" t="s">
        <v>13</v>
      </c>
      <c r="H224" s="65">
        <v>22264000</v>
      </c>
      <c r="I224" s="2" t="s">
        <v>640</v>
      </c>
      <c r="J224" s="3">
        <v>45744</v>
      </c>
      <c r="K224" s="2" t="s">
        <v>672</v>
      </c>
      <c r="L224" s="3">
        <v>45748</v>
      </c>
      <c r="M224" s="2" t="s">
        <v>706</v>
      </c>
      <c r="N224" s="2" t="s">
        <v>17</v>
      </c>
      <c r="O224" s="2">
        <f t="shared" si="8"/>
        <v>5</v>
      </c>
      <c r="P224" s="89"/>
    </row>
    <row r="225" spans="1:19">
      <c r="A225" s="2">
        <v>213</v>
      </c>
      <c r="B225" s="2" t="s">
        <v>1155</v>
      </c>
      <c r="C225" s="2" t="s">
        <v>695</v>
      </c>
      <c r="D225" s="2" t="s">
        <v>12</v>
      </c>
      <c r="E225" s="2" t="s">
        <v>28</v>
      </c>
      <c r="F225" s="2" t="s">
        <v>1541</v>
      </c>
      <c r="G225" s="2" t="s">
        <v>13</v>
      </c>
      <c r="H225" s="65">
        <v>11599000</v>
      </c>
      <c r="I225" s="2" t="s">
        <v>444</v>
      </c>
      <c r="J225" s="3">
        <v>45744</v>
      </c>
      <c r="K225" s="2" t="s">
        <v>672</v>
      </c>
      <c r="L225" s="3">
        <v>45748</v>
      </c>
      <c r="M225" s="2" t="s">
        <v>706</v>
      </c>
      <c r="N225" s="2" t="s">
        <v>17</v>
      </c>
      <c r="O225" s="2">
        <f t="shared" si="8"/>
        <v>5</v>
      </c>
      <c r="P225" s="89"/>
    </row>
    <row r="226" spans="1:19">
      <c r="A226" s="2">
        <v>214</v>
      </c>
      <c r="B226" s="2" t="s">
        <v>1155</v>
      </c>
      <c r="C226" s="2" t="s">
        <v>692</v>
      </c>
      <c r="D226" s="2" t="s">
        <v>12</v>
      </c>
      <c r="E226" s="2" t="s">
        <v>28</v>
      </c>
      <c r="F226" s="2" t="s">
        <v>1542</v>
      </c>
      <c r="G226" s="2" t="s">
        <v>13</v>
      </c>
      <c r="H226" s="65">
        <v>51194000</v>
      </c>
      <c r="I226" s="2" t="s">
        <v>679</v>
      </c>
      <c r="J226" s="3">
        <v>45744</v>
      </c>
      <c r="K226" s="2" t="s">
        <v>672</v>
      </c>
      <c r="L226" s="3">
        <v>45748</v>
      </c>
      <c r="M226" s="2" t="s">
        <v>706</v>
      </c>
      <c r="N226" s="2" t="s">
        <v>17</v>
      </c>
      <c r="O226" s="2">
        <f t="shared" si="8"/>
        <v>5</v>
      </c>
      <c r="P226" s="89"/>
    </row>
    <row r="227" spans="1:19">
      <c r="A227" s="2">
        <v>215</v>
      </c>
      <c r="B227" s="2" t="s">
        <v>1155</v>
      </c>
      <c r="C227" s="2" t="s">
        <v>696</v>
      </c>
      <c r="D227" s="2" t="s">
        <v>12</v>
      </c>
      <c r="E227" s="2" t="s">
        <v>28</v>
      </c>
      <c r="F227" s="2" t="s">
        <v>1543</v>
      </c>
      <c r="G227" s="2" t="s">
        <v>13</v>
      </c>
      <c r="H227" s="65">
        <v>70044000</v>
      </c>
      <c r="I227" s="2" t="s">
        <v>680</v>
      </c>
      <c r="J227" s="3">
        <v>45747</v>
      </c>
      <c r="K227" s="2" t="s">
        <v>673</v>
      </c>
      <c r="L227" s="3">
        <v>45748</v>
      </c>
      <c r="M227" s="2" t="s">
        <v>706</v>
      </c>
      <c r="N227" s="2" t="s">
        <v>17</v>
      </c>
      <c r="O227" s="2">
        <f t="shared" si="8"/>
        <v>2</v>
      </c>
      <c r="P227" s="89"/>
    </row>
    <row r="228" spans="1:19">
      <c r="A228" s="2">
        <v>216</v>
      </c>
      <c r="B228" s="2" t="s">
        <v>1155</v>
      </c>
      <c r="C228" s="2" t="s">
        <v>697</v>
      </c>
      <c r="D228" s="2" t="s">
        <v>12</v>
      </c>
      <c r="E228" s="2" t="s">
        <v>28</v>
      </c>
      <c r="F228" s="2" t="s">
        <v>1544</v>
      </c>
      <c r="G228" s="2" t="s">
        <v>13</v>
      </c>
      <c r="H228" s="65">
        <v>31888000</v>
      </c>
      <c r="I228" s="2" t="s">
        <v>681</v>
      </c>
      <c r="J228" s="3">
        <v>45747</v>
      </c>
      <c r="K228" s="2" t="s">
        <v>673</v>
      </c>
      <c r="L228" s="3">
        <v>45748</v>
      </c>
      <c r="M228" s="2" t="s">
        <v>706</v>
      </c>
      <c r="N228" s="2" t="s">
        <v>17</v>
      </c>
      <c r="O228" s="2">
        <f t="shared" si="8"/>
        <v>2</v>
      </c>
      <c r="P228" s="89"/>
    </row>
    <row r="229" spans="1:19">
      <c r="A229" s="2">
        <v>217</v>
      </c>
      <c r="B229" s="2" t="s">
        <v>1155</v>
      </c>
      <c r="C229" s="2" t="s">
        <v>698</v>
      </c>
      <c r="D229" s="2" t="s">
        <v>12</v>
      </c>
      <c r="E229" s="2" t="s">
        <v>1384</v>
      </c>
      <c r="F229" s="2" t="s">
        <v>1346</v>
      </c>
      <c r="G229" s="2" t="s">
        <v>13</v>
      </c>
      <c r="H229" s="65">
        <v>26238000</v>
      </c>
      <c r="I229" s="2" t="s">
        <v>682</v>
      </c>
      <c r="J229" s="3">
        <v>45747</v>
      </c>
      <c r="K229" s="2" t="s">
        <v>673</v>
      </c>
      <c r="L229" s="3">
        <v>45748</v>
      </c>
      <c r="M229" s="2" t="s">
        <v>706</v>
      </c>
      <c r="N229" s="2" t="s">
        <v>17</v>
      </c>
      <c r="O229" s="2">
        <f t="shared" si="8"/>
        <v>2</v>
      </c>
      <c r="P229" s="89"/>
    </row>
    <row r="230" spans="1:19">
      <c r="A230" s="2">
        <v>218</v>
      </c>
      <c r="B230" s="2" t="s">
        <v>1155</v>
      </c>
      <c r="C230" s="2" t="s">
        <v>699</v>
      </c>
      <c r="D230" s="2" t="s">
        <v>12</v>
      </c>
      <c r="E230" s="2" t="s">
        <v>28</v>
      </c>
      <c r="F230" s="2" t="s">
        <v>1545</v>
      </c>
      <c r="G230" s="2" t="s">
        <v>675</v>
      </c>
      <c r="H230" s="65">
        <v>49984000</v>
      </c>
      <c r="I230" s="2" t="s">
        <v>683</v>
      </c>
      <c r="J230" s="3">
        <v>45747</v>
      </c>
      <c r="K230" s="2" t="s">
        <v>673</v>
      </c>
      <c r="L230" s="3">
        <v>45748</v>
      </c>
      <c r="M230" s="2" t="s">
        <v>706</v>
      </c>
      <c r="N230" s="2" t="s">
        <v>17</v>
      </c>
      <c r="O230" s="2">
        <f t="shared" si="8"/>
        <v>2</v>
      </c>
      <c r="P230" s="89"/>
    </row>
    <row r="231" spans="1:19">
      <c r="A231" s="2">
        <v>219</v>
      </c>
      <c r="B231" s="2" t="s">
        <v>1155</v>
      </c>
      <c r="C231" s="2" t="s">
        <v>707</v>
      </c>
      <c r="D231" s="2" t="s">
        <v>12</v>
      </c>
      <c r="E231" s="2" t="s">
        <v>705</v>
      </c>
      <c r="F231" s="2" t="s">
        <v>1546</v>
      </c>
      <c r="G231" s="2" t="s">
        <v>702</v>
      </c>
      <c r="H231" s="65">
        <v>109103580</v>
      </c>
      <c r="I231" s="2" t="s">
        <v>703</v>
      </c>
      <c r="J231" s="3">
        <v>45747</v>
      </c>
      <c r="K231" s="2" t="s">
        <v>704</v>
      </c>
      <c r="L231" s="3">
        <v>45748</v>
      </c>
      <c r="M231" s="2" t="s">
        <v>715</v>
      </c>
      <c r="N231" s="2" t="s">
        <v>26</v>
      </c>
      <c r="O231" s="2">
        <f t="shared" si="8"/>
        <v>2</v>
      </c>
      <c r="P231" s="89"/>
    </row>
    <row r="232" spans="1:19" s="70" customFormat="1" ht="17.25" thickBot="1">
      <c r="A232" s="2">
        <v>220</v>
      </c>
      <c r="B232" s="69" t="s">
        <v>1155</v>
      </c>
      <c r="C232" s="69" t="s">
        <v>711</v>
      </c>
      <c r="D232" s="69" t="s">
        <v>12</v>
      </c>
      <c r="E232" s="69" t="s">
        <v>58</v>
      </c>
      <c r="F232" s="69" t="s">
        <v>1546</v>
      </c>
      <c r="G232" s="69" t="s">
        <v>708</v>
      </c>
      <c r="H232" s="73">
        <v>13992000</v>
      </c>
      <c r="I232" s="69" t="s">
        <v>709</v>
      </c>
      <c r="J232" s="74">
        <v>45747</v>
      </c>
      <c r="K232" s="69" t="s">
        <v>710</v>
      </c>
      <c r="L232" s="74">
        <v>45748</v>
      </c>
      <c r="M232" s="69" t="s">
        <v>713</v>
      </c>
      <c r="N232" s="69" t="s">
        <v>714</v>
      </c>
      <c r="O232" s="69">
        <f t="shared" si="8"/>
        <v>2</v>
      </c>
      <c r="P232" s="91"/>
      <c r="Q232" s="71"/>
      <c r="R232" s="71"/>
      <c r="S232" s="71"/>
    </row>
    <row r="233" spans="1:19" ht="17.25" thickTop="1">
      <c r="A233" s="2">
        <v>221</v>
      </c>
      <c r="B233" s="67" t="s">
        <v>1155</v>
      </c>
      <c r="C233" s="67" t="s">
        <v>730</v>
      </c>
      <c r="D233" s="67" t="s">
        <v>733</v>
      </c>
      <c r="E233" s="67" t="s">
        <v>102</v>
      </c>
      <c r="F233" s="67" t="s">
        <v>1547</v>
      </c>
      <c r="G233" s="67" t="s">
        <v>718</v>
      </c>
      <c r="H233" s="80">
        <v>50000000</v>
      </c>
      <c r="I233" s="67" t="s">
        <v>719</v>
      </c>
      <c r="J233" s="81">
        <v>45748</v>
      </c>
      <c r="K233" s="67" t="s">
        <v>720</v>
      </c>
      <c r="L233" s="81">
        <v>45749</v>
      </c>
      <c r="M233" s="67" t="s">
        <v>744</v>
      </c>
      <c r="N233" s="67" t="s">
        <v>721</v>
      </c>
      <c r="O233" s="67">
        <f t="shared" si="8"/>
        <v>2</v>
      </c>
      <c r="P233" s="90"/>
    </row>
    <row r="234" spans="1:19">
      <c r="A234" s="2">
        <v>222</v>
      </c>
      <c r="B234" s="67" t="s">
        <v>1155</v>
      </c>
      <c r="C234" s="2" t="s">
        <v>732</v>
      </c>
      <c r="D234" s="2" t="s">
        <v>141</v>
      </c>
      <c r="E234" s="2" t="s">
        <v>113</v>
      </c>
      <c r="F234" s="2" t="s">
        <v>722</v>
      </c>
      <c r="G234" s="2" t="s">
        <v>727</v>
      </c>
      <c r="H234" s="65">
        <v>25410000</v>
      </c>
      <c r="I234" s="2" t="s">
        <v>745</v>
      </c>
      <c r="J234" s="3">
        <v>45748</v>
      </c>
      <c r="K234" s="2" t="s">
        <v>720</v>
      </c>
      <c r="L234" s="3">
        <v>45755</v>
      </c>
      <c r="M234" s="2" t="s">
        <v>753</v>
      </c>
      <c r="N234" s="2" t="s">
        <v>17</v>
      </c>
      <c r="O234" s="2">
        <f t="shared" si="8"/>
        <v>8</v>
      </c>
      <c r="P234" s="89"/>
    </row>
    <row r="235" spans="1:19">
      <c r="A235" s="2">
        <v>223</v>
      </c>
      <c r="B235" s="67" t="s">
        <v>1155</v>
      </c>
      <c r="C235" s="2" t="s">
        <v>732</v>
      </c>
      <c r="D235" s="2" t="s">
        <v>141</v>
      </c>
      <c r="E235" s="2" t="s">
        <v>113</v>
      </c>
      <c r="F235" s="2" t="s">
        <v>722</v>
      </c>
      <c r="G235" s="2" t="s">
        <v>727</v>
      </c>
      <c r="H235" s="65">
        <v>24269000</v>
      </c>
      <c r="I235" s="2" t="s">
        <v>746</v>
      </c>
      <c r="J235" s="3">
        <v>45748</v>
      </c>
      <c r="K235" s="2" t="s">
        <v>720</v>
      </c>
      <c r="L235" s="3">
        <v>45755</v>
      </c>
      <c r="M235" s="2" t="s">
        <v>753</v>
      </c>
      <c r="N235" s="2" t="s">
        <v>17</v>
      </c>
      <c r="O235" s="2">
        <f t="shared" si="8"/>
        <v>8</v>
      </c>
      <c r="P235" s="89"/>
    </row>
    <row r="236" spans="1:19">
      <c r="A236" s="2">
        <v>224</v>
      </c>
      <c r="B236" s="67" t="s">
        <v>1155</v>
      </c>
      <c r="C236" s="2" t="s">
        <v>731</v>
      </c>
      <c r="D236" s="2" t="s">
        <v>141</v>
      </c>
      <c r="E236" s="2" t="s">
        <v>102</v>
      </c>
      <c r="F236" s="2" t="s">
        <v>1524</v>
      </c>
      <c r="G236" s="2" t="s">
        <v>727</v>
      </c>
      <c r="H236" s="65">
        <v>18250000</v>
      </c>
      <c r="I236" s="2" t="s">
        <v>728</v>
      </c>
      <c r="J236" s="3">
        <v>45748</v>
      </c>
      <c r="K236" s="2" t="s">
        <v>729</v>
      </c>
      <c r="L236" s="3">
        <v>45755</v>
      </c>
      <c r="M236" s="2" t="s">
        <v>753</v>
      </c>
      <c r="N236" s="2" t="s">
        <v>17</v>
      </c>
      <c r="O236" s="2">
        <f t="shared" si="8"/>
        <v>8</v>
      </c>
      <c r="P236" s="89"/>
    </row>
    <row r="237" spans="1:19">
      <c r="A237" s="2">
        <v>225</v>
      </c>
      <c r="B237" s="67" t="s">
        <v>1155</v>
      </c>
      <c r="C237" s="2" t="s">
        <v>741</v>
      </c>
      <c r="D237" s="2" t="s">
        <v>141</v>
      </c>
      <c r="E237" s="2" t="s">
        <v>1384</v>
      </c>
      <c r="F237" s="2" t="s">
        <v>1352</v>
      </c>
      <c r="G237" s="2" t="s">
        <v>735</v>
      </c>
      <c r="H237" s="65">
        <v>38750000</v>
      </c>
      <c r="I237" s="2" t="s">
        <v>736</v>
      </c>
      <c r="J237" s="3">
        <v>45750</v>
      </c>
      <c r="K237" s="2" t="s">
        <v>738</v>
      </c>
      <c r="L237" s="3">
        <v>45751</v>
      </c>
      <c r="M237" s="2" t="s">
        <v>743</v>
      </c>
      <c r="N237" s="2" t="s">
        <v>739</v>
      </c>
      <c r="O237" s="2">
        <f t="shared" si="8"/>
        <v>2</v>
      </c>
      <c r="P237" s="89"/>
    </row>
    <row r="238" spans="1:19">
      <c r="A238" s="2">
        <v>226</v>
      </c>
      <c r="B238" s="67" t="s">
        <v>1155</v>
      </c>
      <c r="C238" s="2" t="s">
        <v>742</v>
      </c>
      <c r="D238" s="2" t="s">
        <v>141</v>
      </c>
      <c r="E238" s="2" t="s">
        <v>1435</v>
      </c>
      <c r="F238" s="2" t="s">
        <v>1396</v>
      </c>
      <c r="G238" s="2" t="s">
        <v>735</v>
      </c>
      <c r="H238" s="65">
        <v>16661000</v>
      </c>
      <c r="I238" s="2" t="s">
        <v>737</v>
      </c>
      <c r="J238" s="3">
        <v>45750</v>
      </c>
      <c r="K238" s="2" t="s">
        <v>738</v>
      </c>
      <c r="L238" s="3">
        <v>45754</v>
      </c>
      <c r="M238" s="2" t="s">
        <v>751</v>
      </c>
      <c r="N238" s="2" t="s">
        <v>17</v>
      </c>
      <c r="O238" s="2">
        <f t="shared" si="8"/>
        <v>5</v>
      </c>
      <c r="P238" s="89"/>
    </row>
    <row r="239" spans="1:19">
      <c r="A239" s="2">
        <v>227</v>
      </c>
      <c r="B239" s="67" t="s">
        <v>1155</v>
      </c>
      <c r="C239" s="2" t="s">
        <v>731</v>
      </c>
      <c r="D239" s="2" t="s">
        <v>141</v>
      </c>
      <c r="E239" s="2" t="s">
        <v>1384</v>
      </c>
      <c r="F239" s="2" t="s">
        <v>1351</v>
      </c>
      <c r="G239" s="2" t="s">
        <v>723</v>
      </c>
      <c r="H239" s="65">
        <v>11462000</v>
      </c>
      <c r="I239" s="2" t="s">
        <v>726</v>
      </c>
      <c r="J239" s="3">
        <v>45750</v>
      </c>
      <c r="K239" s="2" t="s">
        <v>725</v>
      </c>
      <c r="L239" s="3">
        <v>45755</v>
      </c>
      <c r="M239" s="2" t="s">
        <v>753</v>
      </c>
      <c r="N239" s="2" t="s">
        <v>754</v>
      </c>
      <c r="O239" s="2">
        <f>L239-J239+1</f>
        <v>6</v>
      </c>
      <c r="P239" s="89"/>
    </row>
    <row r="240" spans="1:19">
      <c r="A240" s="2">
        <v>228</v>
      </c>
      <c r="B240" s="67" t="s">
        <v>1155</v>
      </c>
      <c r="C240" s="2" t="s">
        <v>732</v>
      </c>
      <c r="D240" s="2" t="s">
        <v>141</v>
      </c>
      <c r="E240" s="2" t="s">
        <v>113</v>
      </c>
      <c r="F240" s="2" t="s">
        <v>722</v>
      </c>
      <c r="G240" s="2" t="s">
        <v>724</v>
      </c>
      <c r="H240" s="65">
        <v>16300000</v>
      </c>
      <c r="I240" s="2" t="s">
        <v>734</v>
      </c>
      <c r="J240" s="3">
        <v>45750</v>
      </c>
      <c r="K240" s="2" t="s">
        <v>725</v>
      </c>
      <c r="L240" s="3">
        <v>45751</v>
      </c>
      <c r="M240" s="2" t="s">
        <v>743</v>
      </c>
      <c r="N240" s="2" t="s">
        <v>740</v>
      </c>
      <c r="O240" s="2">
        <f>L240-J240+1</f>
        <v>2</v>
      </c>
      <c r="P240" s="89"/>
    </row>
    <row r="241" spans="1:16">
      <c r="A241" s="2">
        <v>229</v>
      </c>
      <c r="B241" s="67" t="s">
        <v>1155</v>
      </c>
      <c r="C241" s="2" t="s">
        <v>750</v>
      </c>
      <c r="D241" s="2" t="s">
        <v>12</v>
      </c>
      <c r="E241" s="2" t="s">
        <v>1384</v>
      </c>
      <c r="F241" s="2" t="s">
        <v>1370</v>
      </c>
      <c r="G241" s="2" t="s">
        <v>748</v>
      </c>
      <c r="H241" s="65">
        <v>10343000</v>
      </c>
      <c r="I241" s="2" t="s">
        <v>749</v>
      </c>
      <c r="J241" s="3">
        <v>45754</v>
      </c>
      <c r="K241" s="2" t="s">
        <v>747</v>
      </c>
      <c r="L241" s="3">
        <v>45754</v>
      </c>
      <c r="M241" s="2" t="s">
        <v>752</v>
      </c>
      <c r="N241" s="2" t="s">
        <v>17</v>
      </c>
      <c r="O241" s="2">
        <f t="shared" ref="O241:O252" si="9">L241-J241+1</f>
        <v>1</v>
      </c>
      <c r="P241" s="89"/>
    </row>
    <row r="242" spans="1:16">
      <c r="A242" s="2">
        <v>230</v>
      </c>
      <c r="B242" s="67" t="s">
        <v>1155</v>
      </c>
      <c r="C242" s="2" t="s">
        <v>767</v>
      </c>
      <c r="D242" s="2" t="s">
        <v>12</v>
      </c>
      <c r="E242" s="2" t="s">
        <v>762</v>
      </c>
      <c r="F242" s="2" t="s">
        <v>1483</v>
      </c>
      <c r="G242" s="2" t="s">
        <v>16</v>
      </c>
      <c r="H242" s="65">
        <v>17153000</v>
      </c>
      <c r="I242" s="2" t="s">
        <v>759</v>
      </c>
      <c r="J242" s="3">
        <v>45754</v>
      </c>
      <c r="K242" s="2" t="s">
        <v>757</v>
      </c>
      <c r="L242" s="3">
        <v>45756</v>
      </c>
      <c r="M242" s="2" t="s">
        <v>771</v>
      </c>
      <c r="N242" s="2" t="s">
        <v>26</v>
      </c>
      <c r="O242" s="2">
        <f>L242-J242+1</f>
        <v>3</v>
      </c>
      <c r="P242" s="89"/>
    </row>
    <row r="243" spans="1:16">
      <c r="A243" s="2">
        <v>231</v>
      </c>
      <c r="B243" s="67" t="s">
        <v>1155</v>
      </c>
      <c r="C243" s="2" t="s">
        <v>765</v>
      </c>
      <c r="D243" s="2" t="s">
        <v>12</v>
      </c>
      <c r="E243" s="2" t="s">
        <v>1435</v>
      </c>
      <c r="F243" s="2" t="s">
        <v>1417</v>
      </c>
      <c r="G243" s="2" t="s">
        <v>13</v>
      </c>
      <c r="H243" s="65">
        <v>49830000</v>
      </c>
      <c r="I243" s="2" t="s">
        <v>763</v>
      </c>
      <c r="J243" s="3">
        <v>45755</v>
      </c>
      <c r="K243" s="2" t="s">
        <v>755</v>
      </c>
      <c r="L243" s="3">
        <v>45756</v>
      </c>
      <c r="M243" s="2" t="s">
        <v>771</v>
      </c>
      <c r="N243" s="2" t="s">
        <v>26</v>
      </c>
      <c r="O243" s="2">
        <f t="shared" si="9"/>
        <v>2</v>
      </c>
      <c r="P243" s="89"/>
    </row>
    <row r="244" spans="1:16">
      <c r="A244" s="2">
        <v>232</v>
      </c>
      <c r="B244" s="67" t="s">
        <v>1155</v>
      </c>
      <c r="C244" s="2" t="s">
        <v>766</v>
      </c>
      <c r="D244" s="2" t="s">
        <v>12</v>
      </c>
      <c r="E244" s="2" t="s">
        <v>1435</v>
      </c>
      <c r="F244" s="2" t="s">
        <v>1418</v>
      </c>
      <c r="G244" s="2" t="s">
        <v>13</v>
      </c>
      <c r="H244" s="65">
        <v>52130000</v>
      </c>
      <c r="I244" s="2" t="s">
        <v>764</v>
      </c>
      <c r="J244" s="3">
        <v>45755</v>
      </c>
      <c r="K244" s="2" t="s">
        <v>756</v>
      </c>
      <c r="L244" s="3">
        <v>45756</v>
      </c>
      <c r="M244" s="2" t="s">
        <v>771</v>
      </c>
      <c r="N244" s="2" t="s">
        <v>26</v>
      </c>
      <c r="O244" s="2">
        <f t="shared" si="9"/>
        <v>2</v>
      </c>
      <c r="P244" s="89"/>
    </row>
    <row r="245" spans="1:16">
      <c r="A245" s="2">
        <v>233</v>
      </c>
      <c r="B245" s="67" t="s">
        <v>1155</v>
      </c>
      <c r="C245" s="2" t="s">
        <v>766</v>
      </c>
      <c r="D245" s="2" t="s">
        <v>12</v>
      </c>
      <c r="E245" s="2" t="s">
        <v>28</v>
      </c>
      <c r="F245" s="2" t="s">
        <v>1548</v>
      </c>
      <c r="G245" s="2" t="s">
        <v>13</v>
      </c>
      <c r="H245" s="65">
        <v>50000000</v>
      </c>
      <c r="I245" s="2" t="s">
        <v>770</v>
      </c>
      <c r="J245" s="3">
        <v>45755</v>
      </c>
      <c r="K245" s="2" t="s">
        <v>756</v>
      </c>
      <c r="L245" s="3">
        <v>45756</v>
      </c>
      <c r="M245" s="2" t="s">
        <v>771</v>
      </c>
      <c r="N245" s="2" t="s">
        <v>26</v>
      </c>
      <c r="O245" s="2">
        <f t="shared" si="9"/>
        <v>2</v>
      </c>
      <c r="P245" s="89"/>
    </row>
    <row r="246" spans="1:16">
      <c r="A246" s="2">
        <v>234</v>
      </c>
      <c r="B246" s="67" t="s">
        <v>1155</v>
      </c>
      <c r="C246" s="2" t="s">
        <v>768</v>
      </c>
      <c r="D246" s="2" t="s">
        <v>12</v>
      </c>
      <c r="E246" s="2" t="s">
        <v>1435</v>
      </c>
      <c r="F246" s="2" t="s">
        <v>1414</v>
      </c>
      <c r="G246" s="2" t="s">
        <v>16</v>
      </c>
      <c r="H246" s="65">
        <v>6577000</v>
      </c>
      <c r="I246" s="2" t="s">
        <v>760</v>
      </c>
      <c r="J246" s="3">
        <v>45755</v>
      </c>
      <c r="K246" s="2" t="s">
        <v>756</v>
      </c>
      <c r="L246" s="3">
        <v>45757</v>
      </c>
      <c r="M246" s="2" t="s">
        <v>776</v>
      </c>
      <c r="N246" s="2" t="s">
        <v>17</v>
      </c>
      <c r="O246" s="2">
        <f t="shared" si="9"/>
        <v>3</v>
      </c>
      <c r="P246" s="89"/>
    </row>
    <row r="247" spans="1:16">
      <c r="A247" s="2">
        <v>235</v>
      </c>
      <c r="B247" s="67" t="s">
        <v>1155</v>
      </c>
      <c r="C247" s="2" t="s">
        <v>769</v>
      </c>
      <c r="D247" s="2" t="s">
        <v>12</v>
      </c>
      <c r="E247" s="2" t="s">
        <v>1384</v>
      </c>
      <c r="F247" s="2" t="s">
        <v>1352</v>
      </c>
      <c r="G247" s="2" t="s">
        <v>16</v>
      </c>
      <c r="H247" s="65">
        <v>6343000</v>
      </c>
      <c r="I247" s="2" t="s">
        <v>761</v>
      </c>
      <c r="J247" s="3">
        <v>45756</v>
      </c>
      <c r="K247" s="2" t="s">
        <v>758</v>
      </c>
      <c r="L247" s="3">
        <v>45761</v>
      </c>
      <c r="M247" s="2" t="s">
        <v>800</v>
      </c>
      <c r="N247" s="2" t="s">
        <v>26</v>
      </c>
      <c r="O247" s="2">
        <f t="shared" si="9"/>
        <v>6</v>
      </c>
      <c r="P247" s="89"/>
    </row>
    <row r="248" spans="1:16">
      <c r="A248" s="2">
        <v>236</v>
      </c>
      <c r="B248" s="67" t="s">
        <v>1155</v>
      </c>
      <c r="C248" s="2" t="s">
        <v>779</v>
      </c>
      <c r="D248" s="2" t="s">
        <v>12</v>
      </c>
      <c r="E248" s="2" t="s">
        <v>1435</v>
      </c>
      <c r="F248" s="2" t="s">
        <v>1411</v>
      </c>
      <c r="G248" s="2" t="s">
        <v>13</v>
      </c>
      <c r="H248" s="65">
        <v>46050000</v>
      </c>
      <c r="I248" s="2" t="s">
        <v>772</v>
      </c>
      <c r="J248" s="3">
        <v>45756</v>
      </c>
      <c r="K248" s="2" t="s">
        <v>775</v>
      </c>
      <c r="L248" s="3">
        <v>45757</v>
      </c>
      <c r="M248" s="2" t="s">
        <v>796</v>
      </c>
      <c r="N248" s="2" t="s">
        <v>91</v>
      </c>
      <c r="O248" s="2">
        <f t="shared" si="9"/>
        <v>2</v>
      </c>
      <c r="P248" s="89"/>
    </row>
    <row r="249" spans="1:16">
      <c r="A249" s="2">
        <v>237</v>
      </c>
      <c r="B249" s="67" t="s">
        <v>1155</v>
      </c>
      <c r="C249" s="2" t="s">
        <v>780</v>
      </c>
      <c r="D249" s="2" t="s">
        <v>12</v>
      </c>
      <c r="E249" s="2" t="s">
        <v>781</v>
      </c>
      <c r="F249" s="2" t="s">
        <v>1549</v>
      </c>
      <c r="G249" s="2" t="s">
        <v>13</v>
      </c>
      <c r="H249" s="65">
        <v>53350000</v>
      </c>
      <c r="I249" s="2" t="s">
        <v>773</v>
      </c>
      <c r="J249" s="3">
        <v>45756</v>
      </c>
      <c r="K249" s="2" t="s">
        <v>775</v>
      </c>
      <c r="L249" s="3">
        <v>45761</v>
      </c>
      <c r="M249" s="2" t="s">
        <v>829</v>
      </c>
      <c r="N249" s="2" t="s">
        <v>17</v>
      </c>
      <c r="O249" s="2">
        <f t="shared" si="9"/>
        <v>6</v>
      </c>
      <c r="P249" s="89"/>
    </row>
    <row r="250" spans="1:16">
      <c r="A250" s="2">
        <v>238</v>
      </c>
      <c r="B250" s="67" t="s">
        <v>1155</v>
      </c>
      <c r="C250" s="2" t="s">
        <v>779</v>
      </c>
      <c r="D250" s="2" t="s">
        <v>12</v>
      </c>
      <c r="E250" s="2" t="s">
        <v>1435</v>
      </c>
      <c r="F250" s="2" t="s">
        <v>1413</v>
      </c>
      <c r="G250" s="2" t="s">
        <v>13</v>
      </c>
      <c r="H250" s="65">
        <v>39358000</v>
      </c>
      <c r="I250" s="2" t="s">
        <v>1419</v>
      </c>
      <c r="J250" s="3">
        <v>45757</v>
      </c>
      <c r="K250" s="2" t="s">
        <v>776</v>
      </c>
      <c r="L250" s="3">
        <v>45757</v>
      </c>
      <c r="M250" s="2" t="s">
        <v>797</v>
      </c>
      <c r="N250" s="2" t="s">
        <v>91</v>
      </c>
      <c r="O250" s="2">
        <f t="shared" si="9"/>
        <v>1</v>
      </c>
      <c r="P250" s="89"/>
    </row>
    <row r="251" spans="1:16">
      <c r="A251" s="2">
        <v>239</v>
      </c>
      <c r="B251" s="67" t="s">
        <v>1155</v>
      </c>
      <c r="C251" s="2" t="s">
        <v>792</v>
      </c>
      <c r="D251" s="2" t="s">
        <v>12</v>
      </c>
      <c r="E251" s="2" t="s">
        <v>782</v>
      </c>
      <c r="F251" s="2" t="s">
        <v>1550</v>
      </c>
      <c r="G251" s="2" t="s">
        <v>13</v>
      </c>
      <c r="H251" s="65">
        <v>16478000</v>
      </c>
      <c r="I251" s="2" t="s">
        <v>774</v>
      </c>
      <c r="J251" s="3">
        <v>45757</v>
      </c>
      <c r="K251" s="2" t="s">
        <v>776</v>
      </c>
      <c r="L251" s="3">
        <v>45761</v>
      </c>
      <c r="M251" s="2" t="s">
        <v>839</v>
      </c>
      <c r="N251" s="2" t="s">
        <v>822</v>
      </c>
      <c r="O251" s="2">
        <f t="shared" si="9"/>
        <v>5</v>
      </c>
      <c r="P251" s="89"/>
    </row>
    <row r="252" spans="1:16">
      <c r="A252" s="2">
        <v>240</v>
      </c>
      <c r="B252" s="67" t="s">
        <v>1155</v>
      </c>
      <c r="C252" s="2" t="s">
        <v>793</v>
      </c>
      <c r="D252" s="2" t="s">
        <v>12</v>
      </c>
      <c r="E252" s="2" t="s">
        <v>783</v>
      </c>
      <c r="F252" s="2" t="s">
        <v>1547</v>
      </c>
      <c r="G252" s="2" t="s">
        <v>13</v>
      </c>
      <c r="H252" s="65">
        <v>29282000</v>
      </c>
      <c r="I252" s="2" t="s">
        <v>784</v>
      </c>
      <c r="J252" s="3">
        <v>45757</v>
      </c>
      <c r="K252" s="2" t="s">
        <v>776</v>
      </c>
      <c r="L252" s="3">
        <v>45761</v>
      </c>
      <c r="M252" s="2" t="s">
        <v>803</v>
      </c>
      <c r="N252" s="2" t="s">
        <v>26</v>
      </c>
      <c r="O252" s="2">
        <f t="shared" si="9"/>
        <v>5</v>
      </c>
      <c r="P252" s="89"/>
    </row>
    <row r="253" spans="1:16">
      <c r="A253" s="2">
        <v>241</v>
      </c>
      <c r="B253" s="67" t="s">
        <v>1155</v>
      </c>
      <c r="C253" s="2" t="s">
        <v>780</v>
      </c>
      <c r="D253" s="2" t="s">
        <v>12</v>
      </c>
      <c r="E253" s="2" t="s">
        <v>28</v>
      </c>
      <c r="F253" s="2" t="s">
        <v>1551</v>
      </c>
      <c r="G253" s="2" t="s">
        <v>777</v>
      </c>
      <c r="H253" s="65">
        <v>17969000</v>
      </c>
      <c r="I253" s="2" t="s">
        <v>778</v>
      </c>
      <c r="J253" s="3">
        <v>45757</v>
      </c>
      <c r="K253" s="2" t="s">
        <v>776</v>
      </c>
      <c r="L253" s="3">
        <v>45757</v>
      </c>
      <c r="M253" s="2" t="s">
        <v>797</v>
      </c>
      <c r="N253" s="2" t="s">
        <v>791</v>
      </c>
      <c r="O253" s="2">
        <f t="shared" ref="O253:O288" si="10">L253-J253+1</f>
        <v>1</v>
      </c>
      <c r="P253" s="89"/>
    </row>
    <row r="254" spans="1:16">
      <c r="A254" s="2">
        <v>242</v>
      </c>
      <c r="B254" s="67" t="s">
        <v>1155</v>
      </c>
      <c r="C254" s="2" t="s">
        <v>794</v>
      </c>
      <c r="D254" s="2" t="s">
        <v>12</v>
      </c>
      <c r="E254" s="2" t="s">
        <v>789</v>
      </c>
      <c r="F254" s="2" t="s">
        <v>1552</v>
      </c>
      <c r="G254" s="2" t="s">
        <v>785</v>
      </c>
      <c r="H254" s="65">
        <v>25726800</v>
      </c>
      <c r="I254" s="2" t="s">
        <v>786</v>
      </c>
      <c r="J254" s="3">
        <v>45758</v>
      </c>
      <c r="K254" s="2" t="s">
        <v>787</v>
      </c>
      <c r="L254" s="3">
        <v>45762</v>
      </c>
      <c r="M254" s="2" t="s">
        <v>804</v>
      </c>
      <c r="N254" s="2" t="s">
        <v>17</v>
      </c>
      <c r="O254" s="2">
        <f t="shared" si="10"/>
        <v>5</v>
      </c>
      <c r="P254" s="89"/>
    </row>
    <row r="255" spans="1:16">
      <c r="A255" s="2">
        <v>243</v>
      </c>
      <c r="B255" s="67" t="s">
        <v>1155</v>
      </c>
      <c r="C255" s="2" t="s">
        <v>795</v>
      </c>
      <c r="D255" s="2" t="s">
        <v>12</v>
      </c>
      <c r="E255" s="2" t="s">
        <v>1384</v>
      </c>
      <c r="F255" s="2" t="s">
        <v>1371</v>
      </c>
      <c r="G255" s="2" t="s">
        <v>788</v>
      </c>
      <c r="H255" s="65">
        <v>5690000</v>
      </c>
      <c r="I255" s="2" t="s">
        <v>790</v>
      </c>
      <c r="J255" s="3">
        <v>45758</v>
      </c>
      <c r="K255" s="2" t="s">
        <v>787</v>
      </c>
      <c r="L255" s="3">
        <v>45761</v>
      </c>
      <c r="M255" s="2" t="s">
        <v>803</v>
      </c>
      <c r="N255" s="2" t="s">
        <v>26</v>
      </c>
      <c r="O255" s="2">
        <f t="shared" si="10"/>
        <v>4</v>
      </c>
      <c r="P255" s="89"/>
    </row>
    <row r="256" spans="1:16">
      <c r="A256" s="2">
        <v>244</v>
      </c>
      <c r="B256" s="67" t="s">
        <v>1155</v>
      </c>
      <c r="C256" s="2" t="s">
        <v>801</v>
      </c>
      <c r="D256" s="2" t="s">
        <v>12</v>
      </c>
      <c r="E256" s="2" t="s">
        <v>1435</v>
      </c>
      <c r="F256" s="2" t="s">
        <v>1398</v>
      </c>
      <c r="G256" s="2" t="s">
        <v>13</v>
      </c>
      <c r="H256" s="65">
        <v>33641000</v>
      </c>
      <c r="I256" s="2" t="s">
        <v>798</v>
      </c>
      <c r="J256" s="3">
        <v>45761</v>
      </c>
      <c r="K256" s="2" t="s">
        <v>800</v>
      </c>
      <c r="L256" s="3">
        <v>45763</v>
      </c>
      <c r="M256" s="2" t="s">
        <v>840</v>
      </c>
      <c r="N256" s="2" t="s">
        <v>823</v>
      </c>
      <c r="O256" s="2">
        <f t="shared" si="10"/>
        <v>3</v>
      </c>
      <c r="P256" s="89"/>
    </row>
    <row r="257" spans="1:16">
      <c r="A257" s="2">
        <v>245</v>
      </c>
      <c r="B257" s="67" t="s">
        <v>1155</v>
      </c>
      <c r="C257" s="2" t="s">
        <v>802</v>
      </c>
      <c r="D257" s="2" t="s">
        <v>12</v>
      </c>
      <c r="E257" s="2" t="s">
        <v>1435</v>
      </c>
      <c r="F257" s="2" t="s">
        <v>1420</v>
      </c>
      <c r="G257" s="2" t="s">
        <v>13</v>
      </c>
      <c r="H257" s="65">
        <v>18179000</v>
      </c>
      <c r="I257" s="2" t="s">
        <v>799</v>
      </c>
      <c r="J257" s="3">
        <v>45761</v>
      </c>
      <c r="K257" s="2" t="s">
        <v>800</v>
      </c>
      <c r="L257" s="3">
        <v>45763</v>
      </c>
      <c r="M257" s="2" t="s">
        <v>840</v>
      </c>
      <c r="N257" s="2" t="s">
        <v>17</v>
      </c>
      <c r="O257" s="2">
        <f t="shared" si="10"/>
        <v>3</v>
      </c>
      <c r="P257" s="89"/>
    </row>
    <row r="258" spans="1:16">
      <c r="A258" s="2">
        <v>246</v>
      </c>
      <c r="B258" s="67" t="s">
        <v>1155</v>
      </c>
      <c r="C258" s="2" t="s">
        <v>811</v>
      </c>
      <c r="D258" s="2" t="s">
        <v>12</v>
      </c>
      <c r="E258" s="2" t="s">
        <v>807</v>
      </c>
      <c r="F258" s="2" t="s">
        <v>1484</v>
      </c>
      <c r="G258" s="2" t="s">
        <v>13</v>
      </c>
      <c r="H258" s="65">
        <v>19987000</v>
      </c>
      <c r="I258" s="2" t="s">
        <v>805</v>
      </c>
      <c r="J258" s="3">
        <v>45762</v>
      </c>
      <c r="K258" s="2" t="s">
        <v>806</v>
      </c>
      <c r="L258" s="3">
        <v>45763</v>
      </c>
      <c r="M258" s="2" t="s">
        <v>840</v>
      </c>
      <c r="N258" s="2" t="s">
        <v>17</v>
      </c>
      <c r="O258" s="2">
        <f t="shared" si="10"/>
        <v>2</v>
      </c>
      <c r="P258" s="89"/>
    </row>
    <row r="259" spans="1:16">
      <c r="A259" s="2">
        <v>247</v>
      </c>
      <c r="B259" s="67" t="s">
        <v>1155</v>
      </c>
      <c r="C259" s="2" t="s">
        <v>811</v>
      </c>
      <c r="D259" s="2" t="s">
        <v>12</v>
      </c>
      <c r="E259" s="2" t="s">
        <v>1384</v>
      </c>
      <c r="F259" s="2" t="s">
        <v>1372</v>
      </c>
      <c r="G259" s="2" t="s">
        <v>13</v>
      </c>
      <c r="H259" s="65">
        <v>53007500</v>
      </c>
      <c r="I259" s="2" t="s">
        <v>813</v>
      </c>
      <c r="J259" s="3">
        <v>45762</v>
      </c>
      <c r="K259" s="2" t="s">
        <v>806</v>
      </c>
      <c r="L259" s="3">
        <v>45763</v>
      </c>
      <c r="M259" s="2" t="s">
        <v>840</v>
      </c>
      <c r="N259" s="2" t="s">
        <v>17</v>
      </c>
      <c r="O259" s="2">
        <f t="shared" si="10"/>
        <v>2</v>
      </c>
      <c r="P259" s="89"/>
    </row>
    <row r="260" spans="1:16">
      <c r="A260" s="2">
        <v>248</v>
      </c>
      <c r="B260" s="67" t="s">
        <v>1155</v>
      </c>
      <c r="C260" s="2" t="s">
        <v>812</v>
      </c>
      <c r="D260" s="2" t="s">
        <v>12</v>
      </c>
      <c r="E260" s="2" t="s">
        <v>807</v>
      </c>
      <c r="F260" s="2" t="s">
        <v>1473</v>
      </c>
      <c r="G260" s="2" t="s">
        <v>808</v>
      </c>
      <c r="H260" s="65">
        <v>31260000</v>
      </c>
      <c r="I260" s="2" t="s">
        <v>809</v>
      </c>
      <c r="J260" s="3">
        <v>45762</v>
      </c>
      <c r="K260" s="2" t="s">
        <v>810</v>
      </c>
      <c r="L260" s="3">
        <v>45764</v>
      </c>
      <c r="M260" s="2" t="s">
        <v>820</v>
      </c>
      <c r="N260" s="2" t="s">
        <v>17</v>
      </c>
      <c r="O260" s="2">
        <f t="shared" si="10"/>
        <v>3</v>
      </c>
      <c r="P260" s="89"/>
    </row>
    <row r="261" spans="1:16">
      <c r="A261" s="2">
        <v>249</v>
      </c>
      <c r="B261" s="67" t="s">
        <v>1155</v>
      </c>
      <c r="C261" s="2" t="s">
        <v>833</v>
      </c>
      <c r="D261" s="2" t="s">
        <v>12</v>
      </c>
      <c r="E261" s="2" t="s">
        <v>1384</v>
      </c>
      <c r="F261" s="2" t="s">
        <v>1351</v>
      </c>
      <c r="G261" s="2" t="s">
        <v>13</v>
      </c>
      <c r="H261" s="65">
        <v>21133000</v>
      </c>
      <c r="I261" s="2" t="s">
        <v>814</v>
      </c>
      <c r="J261" s="3">
        <v>45763</v>
      </c>
      <c r="K261" s="2" t="s">
        <v>819</v>
      </c>
      <c r="L261" s="3">
        <v>45763</v>
      </c>
      <c r="M261" s="2" t="s">
        <v>840</v>
      </c>
      <c r="N261" s="2" t="s">
        <v>824</v>
      </c>
      <c r="O261" s="2">
        <f t="shared" si="10"/>
        <v>1</v>
      </c>
      <c r="P261" s="89"/>
    </row>
    <row r="262" spans="1:16">
      <c r="A262" s="2">
        <v>250</v>
      </c>
      <c r="B262" s="67" t="s">
        <v>1155</v>
      </c>
      <c r="C262" s="2" t="s">
        <v>834</v>
      </c>
      <c r="D262" s="2" t="s">
        <v>12</v>
      </c>
      <c r="E262" s="2" t="s">
        <v>1435</v>
      </c>
      <c r="F262" s="2" t="s">
        <v>1396</v>
      </c>
      <c r="G262" s="2" t="s">
        <v>13</v>
      </c>
      <c r="H262" s="65">
        <v>17570000</v>
      </c>
      <c r="I262" s="2" t="s">
        <v>815</v>
      </c>
      <c r="J262" s="3">
        <v>45763</v>
      </c>
      <c r="K262" s="2" t="s">
        <v>819</v>
      </c>
      <c r="L262" s="3">
        <v>45764</v>
      </c>
      <c r="M262" s="2" t="s">
        <v>820</v>
      </c>
      <c r="N262" s="2" t="s">
        <v>824</v>
      </c>
      <c r="O262" s="2">
        <f t="shared" si="10"/>
        <v>2</v>
      </c>
      <c r="P262" s="89"/>
    </row>
    <row r="263" spans="1:16">
      <c r="A263" s="2">
        <v>251</v>
      </c>
      <c r="B263" s="67" t="s">
        <v>1155</v>
      </c>
      <c r="C263" s="2" t="s">
        <v>833</v>
      </c>
      <c r="D263" s="2" t="s">
        <v>12</v>
      </c>
      <c r="E263" s="2" t="s">
        <v>1435</v>
      </c>
      <c r="F263" s="2" t="s">
        <v>1583</v>
      </c>
      <c r="G263" s="2" t="s">
        <v>825</v>
      </c>
      <c r="H263" s="65">
        <v>44803000</v>
      </c>
      <c r="I263" s="2" t="s">
        <v>826</v>
      </c>
      <c r="J263" s="3">
        <v>45763</v>
      </c>
      <c r="K263" s="2" t="s">
        <v>819</v>
      </c>
      <c r="L263" s="3">
        <v>45765</v>
      </c>
      <c r="M263" s="2" t="s">
        <v>821</v>
      </c>
      <c r="N263" s="2" t="s">
        <v>828</v>
      </c>
      <c r="O263" s="2">
        <f>L263-J263+1</f>
        <v>3</v>
      </c>
      <c r="P263" s="89"/>
    </row>
    <row r="264" spans="1:16">
      <c r="A264" s="2">
        <v>252</v>
      </c>
      <c r="B264" s="67" t="s">
        <v>1155</v>
      </c>
      <c r="C264" s="2" t="s">
        <v>836</v>
      </c>
      <c r="D264" s="2" t="s">
        <v>12</v>
      </c>
      <c r="E264" s="2" t="s">
        <v>1384</v>
      </c>
      <c r="F264" s="2" t="s">
        <v>1370</v>
      </c>
      <c r="G264" s="2" t="s">
        <v>830</v>
      </c>
      <c r="H264" s="65">
        <v>10343000</v>
      </c>
      <c r="I264" s="2" t="s">
        <v>832</v>
      </c>
      <c r="J264" s="3">
        <v>45763</v>
      </c>
      <c r="K264" s="2" t="s">
        <v>819</v>
      </c>
      <c r="L264" s="3">
        <v>45764</v>
      </c>
      <c r="M264" s="2" t="s">
        <v>841</v>
      </c>
      <c r="N264" s="2" t="s">
        <v>824</v>
      </c>
      <c r="O264" s="2">
        <f>L264-J264+1</f>
        <v>2</v>
      </c>
      <c r="P264" s="89"/>
    </row>
    <row r="265" spans="1:16">
      <c r="A265" s="2">
        <v>253</v>
      </c>
      <c r="B265" s="67" t="s">
        <v>1155</v>
      </c>
      <c r="C265" s="2" t="s">
        <v>833</v>
      </c>
      <c r="D265" s="2" t="s">
        <v>12</v>
      </c>
      <c r="E265" s="2" t="s">
        <v>1384</v>
      </c>
      <c r="F265" s="2" t="s">
        <v>1365</v>
      </c>
      <c r="G265" s="2" t="s">
        <v>830</v>
      </c>
      <c r="H265" s="65">
        <v>21868000</v>
      </c>
      <c r="I265" s="2" t="s">
        <v>831</v>
      </c>
      <c r="J265" s="3">
        <v>45764</v>
      </c>
      <c r="K265" s="2" t="s">
        <v>820</v>
      </c>
      <c r="L265" s="3">
        <v>45765</v>
      </c>
      <c r="M265" s="2" t="s">
        <v>821</v>
      </c>
      <c r="N265" s="2" t="s">
        <v>824</v>
      </c>
      <c r="O265" s="2">
        <f>L265-J265+1</f>
        <v>2</v>
      </c>
      <c r="P265" s="89"/>
    </row>
    <row r="266" spans="1:16">
      <c r="A266" s="2">
        <v>254</v>
      </c>
      <c r="B266" s="67" t="s">
        <v>1155</v>
      </c>
      <c r="C266" s="2" t="s">
        <v>835</v>
      </c>
      <c r="D266" s="2" t="s">
        <v>12</v>
      </c>
      <c r="E266" s="2" t="s">
        <v>838</v>
      </c>
      <c r="F266" s="2" t="s">
        <v>1510</v>
      </c>
      <c r="G266" s="2" t="s">
        <v>13</v>
      </c>
      <c r="H266" s="65">
        <v>33770000</v>
      </c>
      <c r="I266" s="2" t="s">
        <v>816</v>
      </c>
      <c r="J266" s="3">
        <v>45764</v>
      </c>
      <c r="K266" s="2" t="s">
        <v>820</v>
      </c>
      <c r="L266" s="3">
        <v>45769</v>
      </c>
      <c r="M266" s="2" t="s">
        <v>845</v>
      </c>
      <c r="N266" s="2" t="s">
        <v>26</v>
      </c>
      <c r="O266" s="2">
        <f t="shared" si="10"/>
        <v>6</v>
      </c>
      <c r="P266" s="89"/>
    </row>
    <row r="267" spans="1:16">
      <c r="A267" s="2">
        <v>255</v>
      </c>
      <c r="B267" s="67" t="s">
        <v>1155</v>
      </c>
      <c r="C267" s="2" t="s">
        <v>836</v>
      </c>
      <c r="D267" s="2" t="s">
        <v>12</v>
      </c>
      <c r="E267" s="2" t="s">
        <v>838</v>
      </c>
      <c r="F267" s="2" t="s">
        <v>1553</v>
      </c>
      <c r="G267" s="2" t="s">
        <v>13</v>
      </c>
      <c r="H267" s="65">
        <v>10747000</v>
      </c>
      <c r="I267" s="2" t="s">
        <v>817</v>
      </c>
      <c r="J267" s="3">
        <v>45765</v>
      </c>
      <c r="K267" s="2" t="s">
        <v>821</v>
      </c>
      <c r="L267" s="3">
        <v>45765</v>
      </c>
      <c r="M267" s="2" t="s">
        <v>821</v>
      </c>
      <c r="N267" s="2" t="s">
        <v>824</v>
      </c>
      <c r="O267" s="2">
        <f t="shared" si="10"/>
        <v>1</v>
      </c>
      <c r="P267" s="89"/>
    </row>
    <row r="268" spans="1:16">
      <c r="A268" s="2">
        <v>256</v>
      </c>
      <c r="B268" s="67" t="s">
        <v>1155</v>
      </c>
      <c r="C268" s="2" t="s">
        <v>837</v>
      </c>
      <c r="D268" s="2" t="s">
        <v>12</v>
      </c>
      <c r="E268" s="2" t="s">
        <v>838</v>
      </c>
      <c r="F268" s="2" t="s">
        <v>1554</v>
      </c>
      <c r="G268" s="2" t="s">
        <v>13</v>
      </c>
      <c r="H268" s="65">
        <v>10254000</v>
      </c>
      <c r="I268" s="2" t="s">
        <v>818</v>
      </c>
      <c r="J268" s="3">
        <v>45765</v>
      </c>
      <c r="K268" s="2" t="s">
        <v>821</v>
      </c>
      <c r="L268" s="3">
        <v>45768</v>
      </c>
      <c r="M268" s="2" t="s">
        <v>842</v>
      </c>
      <c r="N268" s="2" t="s">
        <v>17</v>
      </c>
      <c r="O268" s="2">
        <f t="shared" si="10"/>
        <v>4</v>
      </c>
      <c r="P268" s="89"/>
    </row>
    <row r="269" spans="1:16">
      <c r="A269" s="2">
        <v>257</v>
      </c>
      <c r="B269" s="67" t="s">
        <v>1155</v>
      </c>
      <c r="C269" s="2" t="s">
        <v>837</v>
      </c>
      <c r="D269" s="2" t="s">
        <v>12</v>
      </c>
      <c r="E269" s="2" t="s">
        <v>113</v>
      </c>
      <c r="F269" s="2" t="s">
        <v>1588</v>
      </c>
      <c r="G269" s="2" t="s">
        <v>825</v>
      </c>
      <c r="H269" s="65">
        <v>109400000</v>
      </c>
      <c r="I269" s="2" t="s">
        <v>827</v>
      </c>
      <c r="J269" s="3">
        <v>45765</v>
      </c>
      <c r="K269" s="2" t="s">
        <v>821</v>
      </c>
      <c r="L269" s="3">
        <v>45772</v>
      </c>
      <c r="M269" s="2" t="s">
        <v>862</v>
      </c>
      <c r="N269" s="2" t="s">
        <v>17</v>
      </c>
      <c r="O269" s="2">
        <f t="shared" si="10"/>
        <v>8</v>
      </c>
      <c r="P269" s="89"/>
    </row>
    <row r="270" spans="1:16">
      <c r="A270" s="2">
        <v>258</v>
      </c>
      <c r="B270" s="67" t="s">
        <v>1155</v>
      </c>
      <c r="C270" s="2" t="s">
        <v>837</v>
      </c>
      <c r="D270" s="2" t="s">
        <v>12</v>
      </c>
      <c r="E270" s="2" t="s">
        <v>1435</v>
      </c>
      <c r="F270" s="2" t="s">
        <v>1421</v>
      </c>
      <c r="G270" s="2" t="s">
        <v>825</v>
      </c>
      <c r="H270" s="65">
        <v>170000000</v>
      </c>
      <c r="I270" s="2" t="s">
        <v>463</v>
      </c>
      <c r="J270" s="3">
        <v>45765</v>
      </c>
      <c r="K270" s="2" t="s">
        <v>821</v>
      </c>
      <c r="L270" s="3">
        <v>45772</v>
      </c>
      <c r="M270" s="2" t="s">
        <v>862</v>
      </c>
      <c r="N270" s="2" t="s">
        <v>17</v>
      </c>
      <c r="O270" s="2">
        <f t="shared" si="10"/>
        <v>8</v>
      </c>
      <c r="P270" s="89"/>
    </row>
    <row r="271" spans="1:16">
      <c r="A271" s="2">
        <v>259</v>
      </c>
      <c r="B271" s="67" t="s">
        <v>1155</v>
      </c>
      <c r="C271" s="2" t="s">
        <v>849</v>
      </c>
      <c r="D271" s="2" t="s">
        <v>12</v>
      </c>
      <c r="E271" s="2" t="s">
        <v>1384</v>
      </c>
      <c r="F271" s="2" t="s">
        <v>1347</v>
      </c>
      <c r="G271" s="2" t="s">
        <v>13</v>
      </c>
      <c r="H271" s="65">
        <v>27874000</v>
      </c>
      <c r="I271" s="2" t="s">
        <v>843</v>
      </c>
      <c r="J271" s="3">
        <v>45768</v>
      </c>
      <c r="K271" s="2" t="s">
        <v>844</v>
      </c>
      <c r="L271" s="3">
        <v>45771</v>
      </c>
      <c r="M271" s="2" t="s">
        <v>865</v>
      </c>
      <c r="N271" s="2" t="s">
        <v>17</v>
      </c>
      <c r="O271" s="2">
        <f t="shared" si="10"/>
        <v>4</v>
      </c>
      <c r="P271" s="89"/>
    </row>
    <row r="272" spans="1:16">
      <c r="A272" s="2">
        <v>260</v>
      </c>
      <c r="B272" s="67" t="s">
        <v>1155</v>
      </c>
      <c r="C272" s="2" t="s">
        <v>850</v>
      </c>
      <c r="D272" s="2" t="s">
        <v>12</v>
      </c>
      <c r="E272" s="2" t="s">
        <v>1384</v>
      </c>
      <c r="F272" s="2" t="s">
        <v>1350</v>
      </c>
      <c r="G272" s="2" t="s">
        <v>13</v>
      </c>
      <c r="H272" s="65">
        <v>10790000</v>
      </c>
      <c r="I272" s="2" t="s">
        <v>409</v>
      </c>
      <c r="J272" s="3">
        <v>45768</v>
      </c>
      <c r="K272" s="2" t="s">
        <v>844</v>
      </c>
      <c r="L272" s="3">
        <v>45775</v>
      </c>
      <c r="M272" s="2" t="s">
        <v>886</v>
      </c>
      <c r="N272" s="2" t="s">
        <v>17</v>
      </c>
      <c r="O272" s="2">
        <f t="shared" si="10"/>
        <v>8</v>
      </c>
      <c r="P272" s="89"/>
    </row>
    <row r="273" spans="1:19">
      <c r="A273" s="2">
        <v>261</v>
      </c>
      <c r="B273" s="67" t="s">
        <v>1155</v>
      </c>
      <c r="C273" s="2" t="s">
        <v>876</v>
      </c>
      <c r="D273" s="2" t="s">
        <v>12</v>
      </c>
      <c r="E273" s="2" t="s">
        <v>1384</v>
      </c>
      <c r="F273" s="2" t="s">
        <v>1373</v>
      </c>
      <c r="G273" s="2" t="s">
        <v>847</v>
      </c>
      <c r="H273" s="65">
        <v>21703000</v>
      </c>
      <c r="I273" s="2" t="s">
        <v>848</v>
      </c>
      <c r="J273" s="3">
        <v>45769</v>
      </c>
      <c r="K273" s="2" t="s">
        <v>845</v>
      </c>
      <c r="L273" s="3">
        <v>45778</v>
      </c>
      <c r="M273" s="2" t="s">
        <v>888</v>
      </c>
      <c r="N273" s="2" t="s">
        <v>887</v>
      </c>
      <c r="O273" s="2">
        <f t="shared" si="10"/>
        <v>10</v>
      </c>
      <c r="P273" s="89"/>
    </row>
    <row r="274" spans="1:19">
      <c r="A274" s="2">
        <v>262</v>
      </c>
      <c r="B274" s="67" t="s">
        <v>1155</v>
      </c>
      <c r="C274" s="2" t="s">
        <v>849</v>
      </c>
      <c r="D274" s="2" t="s">
        <v>12</v>
      </c>
      <c r="E274" s="2" t="s">
        <v>1435</v>
      </c>
      <c r="F274" s="2" t="s">
        <v>1415</v>
      </c>
      <c r="G274" s="2" t="s">
        <v>13</v>
      </c>
      <c r="H274" s="65">
        <v>16797000</v>
      </c>
      <c r="I274" s="2" t="s">
        <v>665</v>
      </c>
      <c r="J274" s="3">
        <v>45770</v>
      </c>
      <c r="K274" s="2" t="s">
        <v>846</v>
      </c>
      <c r="L274" s="3">
        <v>45771</v>
      </c>
      <c r="M274" s="2" t="s">
        <v>865</v>
      </c>
      <c r="N274" s="2" t="s">
        <v>17</v>
      </c>
      <c r="O274" s="2">
        <f t="shared" si="10"/>
        <v>2</v>
      </c>
      <c r="P274" s="89"/>
    </row>
    <row r="275" spans="1:19">
      <c r="A275" s="2">
        <v>263</v>
      </c>
      <c r="B275" s="67" t="s">
        <v>1155</v>
      </c>
      <c r="C275" s="2" t="s">
        <v>875</v>
      </c>
      <c r="D275" s="2" t="s">
        <v>12</v>
      </c>
      <c r="E275" s="2" t="s">
        <v>1435</v>
      </c>
      <c r="F275" s="2" t="s">
        <v>1422</v>
      </c>
      <c r="G275" s="2" t="s">
        <v>13</v>
      </c>
      <c r="H275" s="65">
        <v>25762000</v>
      </c>
      <c r="I275" s="2" t="s">
        <v>851</v>
      </c>
      <c r="J275" s="3">
        <v>45772</v>
      </c>
      <c r="K275" s="2" t="s">
        <v>852</v>
      </c>
      <c r="L275" s="3">
        <v>45777</v>
      </c>
      <c r="M275" s="2" t="s">
        <v>863</v>
      </c>
      <c r="N275" s="2" t="s">
        <v>17</v>
      </c>
      <c r="O275" s="2">
        <f t="shared" si="10"/>
        <v>6</v>
      </c>
      <c r="P275" s="89"/>
    </row>
    <row r="276" spans="1:19">
      <c r="A276" s="2">
        <v>264</v>
      </c>
      <c r="B276" s="67" t="s">
        <v>1155</v>
      </c>
      <c r="C276" s="2" t="s">
        <v>9</v>
      </c>
      <c r="D276" s="2" t="s">
        <v>12</v>
      </c>
      <c r="E276" s="2" t="s">
        <v>1384</v>
      </c>
      <c r="F276" s="2" t="s">
        <v>1366</v>
      </c>
      <c r="G276" s="2" t="s">
        <v>13</v>
      </c>
      <c r="H276" s="65">
        <v>14000000</v>
      </c>
      <c r="I276" s="2" t="s">
        <v>885</v>
      </c>
      <c r="J276" s="3">
        <v>45772</v>
      </c>
      <c r="K276" s="2" t="s">
        <v>853</v>
      </c>
      <c r="L276" s="3">
        <v>45775</v>
      </c>
      <c r="M276" s="2" t="s">
        <v>886</v>
      </c>
      <c r="N276" s="2" t="s">
        <v>854</v>
      </c>
      <c r="O276" s="2">
        <f t="shared" si="10"/>
        <v>4</v>
      </c>
      <c r="P276" s="89"/>
    </row>
    <row r="277" spans="1:19">
      <c r="A277" s="2">
        <v>265</v>
      </c>
      <c r="B277" s="67" t="s">
        <v>1155</v>
      </c>
      <c r="C277" s="2" t="s">
        <v>877</v>
      </c>
      <c r="D277" s="2" t="s">
        <v>12</v>
      </c>
      <c r="E277" s="2" t="s">
        <v>58</v>
      </c>
      <c r="F277" s="2" t="s">
        <v>1555</v>
      </c>
      <c r="G277" s="2" t="s">
        <v>861</v>
      </c>
      <c r="H277" s="65">
        <v>18000000</v>
      </c>
      <c r="I277" s="2" t="s">
        <v>864</v>
      </c>
      <c r="J277" s="3">
        <v>45772</v>
      </c>
      <c r="K277" s="2" t="s">
        <v>862</v>
      </c>
      <c r="L277" s="3">
        <v>45777</v>
      </c>
      <c r="M277" s="2" t="s">
        <v>863</v>
      </c>
      <c r="N277" s="2" t="s">
        <v>859</v>
      </c>
      <c r="O277" s="2">
        <f t="shared" si="10"/>
        <v>6</v>
      </c>
      <c r="P277" s="89"/>
    </row>
    <row r="278" spans="1:19">
      <c r="A278" s="2">
        <v>266</v>
      </c>
      <c r="B278" s="67" t="s">
        <v>1155</v>
      </c>
      <c r="C278" s="2" t="s">
        <v>881</v>
      </c>
      <c r="D278" s="2" t="s">
        <v>12</v>
      </c>
      <c r="E278" s="2" t="s">
        <v>58</v>
      </c>
      <c r="F278" s="2" t="s">
        <v>1594</v>
      </c>
      <c r="G278" s="2" t="s">
        <v>16</v>
      </c>
      <c r="H278" s="65">
        <v>5170000</v>
      </c>
      <c r="I278" s="2" t="s">
        <v>866</v>
      </c>
      <c r="J278" s="3">
        <v>45775</v>
      </c>
      <c r="K278" s="2" t="s">
        <v>855</v>
      </c>
      <c r="L278" s="3">
        <v>45786</v>
      </c>
      <c r="M278" s="2" t="s">
        <v>921</v>
      </c>
      <c r="N278" s="2" t="s">
        <v>181</v>
      </c>
      <c r="O278" s="2">
        <f t="shared" si="10"/>
        <v>12</v>
      </c>
      <c r="P278" s="89"/>
    </row>
    <row r="279" spans="1:19">
      <c r="A279" s="2">
        <v>267</v>
      </c>
      <c r="B279" s="67" t="s">
        <v>1155</v>
      </c>
      <c r="C279" s="2" t="s">
        <v>884</v>
      </c>
      <c r="D279" s="2" t="s">
        <v>12</v>
      </c>
      <c r="E279" s="2" t="s">
        <v>1435</v>
      </c>
      <c r="F279" s="2" t="s">
        <v>1403</v>
      </c>
      <c r="G279" s="2" t="s">
        <v>16</v>
      </c>
      <c r="H279" s="65">
        <v>19140000</v>
      </c>
      <c r="I279" s="2" t="s">
        <v>867</v>
      </c>
      <c r="J279" s="3">
        <v>45775</v>
      </c>
      <c r="K279" s="2" t="s">
        <v>855</v>
      </c>
      <c r="L279" s="3">
        <v>45777</v>
      </c>
      <c r="M279" s="2" t="s">
        <v>863</v>
      </c>
      <c r="N279" s="2" t="s">
        <v>17</v>
      </c>
      <c r="O279" s="2">
        <f t="shared" si="10"/>
        <v>3</v>
      </c>
      <c r="P279" s="89"/>
    </row>
    <row r="280" spans="1:19">
      <c r="A280" s="2">
        <v>268</v>
      </c>
      <c r="B280" s="67" t="s">
        <v>1155</v>
      </c>
      <c r="C280" s="2" t="s">
        <v>878</v>
      </c>
      <c r="D280" s="2" t="s">
        <v>12</v>
      </c>
      <c r="E280" s="2" t="s">
        <v>58</v>
      </c>
      <c r="F280" s="2" t="s">
        <v>1556</v>
      </c>
      <c r="G280" s="2" t="s">
        <v>16</v>
      </c>
      <c r="H280" s="65">
        <v>19209000</v>
      </c>
      <c r="I280" s="2" t="s">
        <v>809</v>
      </c>
      <c r="J280" s="3">
        <v>45775</v>
      </c>
      <c r="K280" s="2" t="s">
        <v>855</v>
      </c>
      <c r="L280" s="3">
        <v>45786</v>
      </c>
      <c r="M280" s="2" t="s">
        <v>920</v>
      </c>
      <c r="N280" s="2" t="s">
        <v>181</v>
      </c>
      <c r="O280" s="2">
        <f t="shared" si="10"/>
        <v>12</v>
      </c>
      <c r="P280" s="89"/>
    </row>
    <row r="281" spans="1:19">
      <c r="A281" s="2">
        <v>269</v>
      </c>
      <c r="B281" s="67" t="s">
        <v>1155</v>
      </c>
      <c r="C281" s="2" t="s">
        <v>876</v>
      </c>
      <c r="D281" s="2" t="s">
        <v>12</v>
      </c>
      <c r="E281" s="2" t="s">
        <v>860</v>
      </c>
      <c r="F281" s="2" t="s">
        <v>1553</v>
      </c>
      <c r="G281" s="2" t="s">
        <v>856</v>
      </c>
      <c r="H281" s="65">
        <v>10450000</v>
      </c>
      <c r="I281" s="2" t="s">
        <v>857</v>
      </c>
      <c r="J281" s="3">
        <v>45776</v>
      </c>
      <c r="K281" s="2" t="s">
        <v>858</v>
      </c>
      <c r="L281" s="3">
        <v>45778</v>
      </c>
      <c r="M281" s="2" t="s">
        <v>889</v>
      </c>
      <c r="N281" s="2" t="s">
        <v>17</v>
      </c>
      <c r="O281" s="2">
        <f t="shared" si="10"/>
        <v>3</v>
      </c>
      <c r="P281" s="89"/>
    </row>
    <row r="282" spans="1:19">
      <c r="A282" s="2">
        <v>270</v>
      </c>
      <c r="B282" s="67" t="s">
        <v>1155</v>
      </c>
      <c r="C282" s="2" t="s">
        <v>878</v>
      </c>
      <c r="D282" s="2" t="s">
        <v>880</v>
      </c>
      <c r="E282" s="2" t="s">
        <v>58</v>
      </c>
      <c r="F282" s="2" t="s">
        <v>1557</v>
      </c>
      <c r="G282" s="2" t="s">
        <v>868</v>
      </c>
      <c r="H282" s="65">
        <v>18098000</v>
      </c>
      <c r="I282" s="2" t="s">
        <v>871</v>
      </c>
      <c r="J282" s="3">
        <v>45776</v>
      </c>
      <c r="K282" s="2" t="s">
        <v>858</v>
      </c>
      <c r="L282" s="3">
        <v>45786</v>
      </c>
      <c r="M282" s="2" t="s">
        <v>920</v>
      </c>
      <c r="N282" s="2" t="s">
        <v>919</v>
      </c>
      <c r="O282" s="2">
        <f t="shared" si="10"/>
        <v>11</v>
      </c>
      <c r="P282" s="89"/>
    </row>
    <row r="283" spans="1:19">
      <c r="A283" s="2">
        <v>271</v>
      </c>
      <c r="B283" s="67" t="s">
        <v>1155</v>
      </c>
      <c r="C283" s="2" t="s">
        <v>881</v>
      </c>
      <c r="D283" s="2" t="s">
        <v>880</v>
      </c>
      <c r="E283" s="2" t="s">
        <v>1435</v>
      </c>
      <c r="F283" s="2" t="s">
        <v>1414</v>
      </c>
      <c r="G283" s="2" t="s">
        <v>869</v>
      </c>
      <c r="H283" s="65">
        <v>5720000</v>
      </c>
      <c r="I283" s="2" t="s">
        <v>872</v>
      </c>
      <c r="J283" s="3">
        <v>45776</v>
      </c>
      <c r="K283" s="2" t="s">
        <v>858</v>
      </c>
      <c r="L283" s="3">
        <v>45791</v>
      </c>
      <c r="M283" s="2" t="s">
        <v>937</v>
      </c>
      <c r="N283" s="2" t="s">
        <v>91</v>
      </c>
      <c r="O283" s="2">
        <f t="shared" si="10"/>
        <v>16</v>
      </c>
      <c r="P283" s="89"/>
    </row>
    <row r="284" spans="1:19">
      <c r="A284" s="2">
        <v>272</v>
      </c>
      <c r="B284" s="67" t="s">
        <v>1155</v>
      </c>
      <c r="C284" s="2" t="s">
        <v>881</v>
      </c>
      <c r="D284" s="2" t="s">
        <v>879</v>
      </c>
      <c r="E284" s="2" t="s">
        <v>58</v>
      </c>
      <c r="F284" s="2" t="s">
        <v>1558</v>
      </c>
      <c r="G284" s="2" t="s">
        <v>869</v>
      </c>
      <c r="H284" s="65">
        <v>6930000</v>
      </c>
      <c r="I284" s="2" t="s">
        <v>873</v>
      </c>
      <c r="J284" s="3">
        <v>45777</v>
      </c>
      <c r="K284" s="2" t="s">
        <v>863</v>
      </c>
      <c r="L284" s="3">
        <v>45786</v>
      </c>
      <c r="M284" s="2" t="s">
        <v>920</v>
      </c>
      <c r="N284" s="2" t="s">
        <v>181</v>
      </c>
      <c r="O284" s="2">
        <f t="shared" si="10"/>
        <v>10</v>
      </c>
      <c r="P284" s="89"/>
    </row>
    <row r="285" spans="1:19">
      <c r="A285" s="2">
        <v>273</v>
      </c>
      <c r="B285" s="67" t="s">
        <v>1155</v>
      </c>
      <c r="C285" s="2" t="s">
        <v>876</v>
      </c>
      <c r="D285" s="2" t="s">
        <v>879</v>
      </c>
      <c r="E285" s="2" t="s">
        <v>58</v>
      </c>
      <c r="F285" s="2" t="s">
        <v>1473</v>
      </c>
      <c r="G285" s="2" t="s">
        <v>869</v>
      </c>
      <c r="H285" s="65">
        <v>31012700</v>
      </c>
      <c r="I285" s="2" t="s">
        <v>809</v>
      </c>
      <c r="J285" s="3">
        <v>45777</v>
      </c>
      <c r="K285" s="2" t="s">
        <v>863</v>
      </c>
      <c r="L285" s="3">
        <v>45791</v>
      </c>
      <c r="M285" s="2" t="s">
        <v>937</v>
      </c>
      <c r="N285" s="2" t="s">
        <v>936</v>
      </c>
      <c r="O285" s="2">
        <f t="shared" si="10"/>
        <v>15</v>
      </c>
      <c r="P285" s="89"/>
    </row>
    <row r="286" spans="1:19" s="70" customFormat="1" ht="17.25" thickBot="1">
      <c r="A286" s="2">
        <v>274</v>
      </c>
      <c r="B286" s="87" t="s">
        <v>1155</v>
      </c>
      <c r="C286" s="69" t="s">
        <v>878</v>
      </c>
      <c r="D286" s="69" t="s">
        <v>879</v>
      </c>
      <c r="E286" s="69" t="s">
        <v>58</v>
      </c>
      <c r="F286" s="69" t="s">
        <v>1559</v>
      </c>
      <c r="G286" s="69" t="s">
        <v>861</v>
      </c>
      <c r="H286" s="73">
        <v>325530000</v>
      </c>
      <c r="I286" s="69" t="s">
        <v>870</v>
      </c>
      <c r="J286" s="74">
        <v>45777</v>
      </c>
      <c r="K286" s="69" t="s">
        <v>863</v>
      </c>
      <c r="L286" s="74">
        <v>45786</v>
      </c>
      <c r="M286" s="69" t="s">
        <v>920</v>
      </c>
      <c r="N286" s="69" t="s">
        <v>181</v>
      </c>
      <c r="O286" s="69">
        <f t="shared" si="10"/>
        <v>10</v>
      </c>
      <c r="P286" s="91"/>
      <c r="Q286" s="71"/>
      <c r="R286" s="71"/>
      <c r="S286" s="71"/>
    </row>
    <row r="287" spans="1:19" ht="17.25" thickTop="1">
      <c r="A287" s="2">
        <v>275</v>
      </c>
      <c r="B287" s="67" t="s">
        <v>1155</v>
      </c>
      <c r="C287" s="67" t="s">
        <v>882</v>
      </c>
      <c r="D287" s="67" t="s">
        <v>879</v>
      </c>
      <c r="E287" s="67" t="s">
        <v>1435</v>
      </c>
      <c r="F287" s="67" t="s">
        <v>1423</v>
      </c>
      <c r="G287" s="67" t="s">
        <v>869</v>
      </c>
      <c r="H287" s="80">
        <v>19613000</v>
      </c>
      <c r="I287" s="67" t="s">
        <v>874</v>
      </c>
      <c r="J287" s="81">
        <v>45778</v>
      </c>
      <c r="K287" s="67" t="s">
        <v>865</v>
      </c>
      <c r="L287" s="81">
        <v>45784</v>
      </c>
      <c r="M287" s="67" t="s">
        <v>914</v>
      </c>
      <c r="N287" s="67" t="s">
        <v>17</v>
      </c>
      <c r="O287" s="67">
        <f t="shared" si="10"/>
        <v>7</v>
      </c>
      <c r="P287" s="90"/>
    </row>
    <row r="288" spans="1:19">
      <c r="A288" s="2">
        <v>276</v>
      </c>
      <c r="B288" s="67" t="s">
        <v>1155</v>
      </c>
      <c r="C288" s="2" t="s">
        <v>883</v>
      </c>
      <c r="D288" s="2" t="s">
        <v>879</v>
      </c>
      <c r="E288" s="2" t="s">
        <v>1384</v>
      </c>
      <c r="F288" s="2" t="s">
        <v>1343</v>
      </c>
      <c r="G288" s="2" t="s">
        <v>869</v>
      </c>
      <c r="H288" s="65">
        <v>18770000</v>
      </c>
      <c r="I288" s="2" t="s">
        <v>874</v>
      </c>
      <c r="J288" s="3">
        <v>45778</v>
      </c>
      <c r="K288" s="2" t="s">
        <v>865</v>
      </c>
      <c r="L288" s="3">
        <v>45789</v>
      </c>
      <c r="M288" s="2" t="s">
        <v>922</v>
      </c>
      <c r="N288" s="2" t="s">
        <v>17</v>
      </c>
      <c r="O288" s="2">
        <f t="shared" si="10"/>
        <v>12</v>
      </c>
      <c r="P288" s="89"/>
    </row>
    <row r="289" spans="1:16">
      <c r="A289" s="2">
        <v>277</v>
      </c>
      <c r="B289" s="67" t="s">
        <v>1155</v>
      </c>
      <c r="C289" s="2" t="s">
        <v>907</v>
      </c>
      <c r="D289" s="2" t="s">
        <v>12</v>
      </c>
      <c r="E289" s="2" t="s">
        <v>1435</v>
      </c>
      <c r="F289" s="2" t="s">
        <v>1414</v>
      </c>
      <c r="G289" s="2" t="s">
        <v>856</v>
      </c>
      <c r="H289" s="65">
        <v>47421000</v>
      </c>
      <c r="I289" s="2" t="s">
        <v>989</v>
      </c>
      <c r="J289" s="3">
        <v>45778</v>
      </c>
      <c r="K289" s="2" t="s">
        <v>890</v>
      </c>
      <c r="L289" s="3">
        <v>45784</v>
      </c>
      <c r="M289" s="2" t="s">
        <v>913</v>
      </c>
      <c r="N289" s="2" t="s">
        <v>911</v>
      </c>
      <c r="O289" s="2">
        <f t="shared" ref="O289:O291" si="11">L289-J289+1</f>
        <v>7</v>
      </c>
      <c r="P289" s="89"/>
    </row>
    <row r="290" spans="1:16">
      <c r="A290" s="2">
        <v>278</v>
      </c>
      <c r="B290" s="67" t="s">
        <v>1155</v>
      </c>
      <c r="C290" s="2" t="s">
        <v>908</v>
      </c>
      <c r="D290" s="2" t="s">
        <v>12</v>
      </c>
      <c r="E290" s="2" t="s">
        <v>906</v>
      </c>
      <c r="F290" s="2" t="s">
        <v>1529</v>
      </c>
      <c r="G290" s="2" t="s">
        <v>856</v>
      </c>
      <c r="H290" s="65">
        <v>30000000</v>
      </c>
      <c r="I290" s="2" t="s">
        <v>904</v>
      </c>
      <c r="J290" s="3">
        <v>45779</v>
      </c>
      <c r="K290" s="2" t="s">
        <v>891</v>
      </c>
      <c r="L290" s="3">
        <v>45784</v>
      </c>
      <c r="M290" s="2" t="s">
        <v>913</v>
      </c>
      <c r="N290" s="2" t="s">
        <v>911</v>
      </c>
      <c r="O290" s="2">
        <f t="shared" si="11"/>
        <v>6</v>
      </c>
      <c r="P290" s="89"/>
    </row>
    <row r="291" spans="1:16">
      <c r="A291" s="2">
        <v>279</v>
      </c>
      <c r="B291" s="67" t="s">
        <v>1155</v>
      </c>
      <c r="C291" s="2" t="s">
        <v>908</v>
      </c>
      <c r="D291" s="2" t="s">
        <v>12</v>
      </c>
      <c r="E291" s="2" t="s">
        <v>28</v>
      </c>
      <c r="F291" s="2" t="s">
        <v>1558</v>
      </c>
      <c r="G291" s="2" t="s">
        <v>856</v>
      </c>
      <c r="H291" s="65">
        <v>18678300</v>
      </c>
      <c r="I291" s="2" t="s">
        <v>905</v>
      </c>
      <c r="J291" s="3">
        <v>45779</v>
      </c>
      <c r="K291" s="2" t="s">
        <v>891</v>
      </c>
      <c r="L291" s="3">
        <v>45784</v>
      </c>
      <c r="M291" s="2" t="s">
        <v>913</v>
      </c>
      <c r="N291" s="2" t="s">
        <v>911</v>
      </c>
      <c r="O291" s="2">
        <f t="shared" si="11"/>
        <v>6</v>
      </c>
      <c r="P291" s="89"/>
    </row>
    <row r="292" spans="1:16">
      <c r="A292" s="2">
        <v>280</v>
      </c>
      <c r="B292" s="67" t="s">
        <v>1155</v>
      </c>
      <c r="C292" s="2" t="s">
        <v>908</v>
      </c>
      <c r="D292" s="2" t="s">
        <v>12</v>
      </c>
      <c r="E292" s="2" t="s">
        <v>1435</v>
      </c>
      <c r="F292" s="2" t="s">
        <v>1414</v>
      </c>
      <c r="G292" s="2" t="s">
        <v>897</v>
      </c>
      <c r="H292" s="65">
        <v>10495500</v>
      </c>
      <c r="I292" s="2" t="s">
        <v>899</v>
      </c>
      <c r="J292" s="3">
        <v>45779</v>
      </c>
      <c r="K292" s="2" t="s">
        <v>891</v>
      </c>
      <c r="L292" s="3">
        <v>45791</v>
      </c>
      <c r="M292" s="2" t="s">
        <v>937</v>
      </c>
      <c r="N292" s="2" t="s">
        <v>91</v>
      </c>
      <c r="O292" s="2">
        <f t="shared" ref="O292:O346" si="12">L292-J292+1</f>
        <v>13</v>
      </c>
      <c r="P292" s="89"/>
    </row>
    <row r="293" spans="1:16">
      <c r="A293" s="2">
        <v>281</v>
      </c>
      <c r="B293" s="67" t="s">
        <v>1155</v>
      </c>
      <c r="C293" s="2" t="s">
        <v>910</v>
      </c>
      <c r="D293" s="2" t="s">
        <v>12</v>
      </c>
      <c r="E293" s="2" t="s">
        <v>28</v>
      </c>
      <c r="F293" s="2" t="s">
        <v>1558</v>
      </c>
      <c r="G293" s="2" t="s">
        <v>898</v>
      </c>
      <c r="H293" s="65">
        <v>9658000</v>
      </c>
      <c r="I293" s="2" t="s">
        <v>900</v>
      </c>
      <c r="J293" s="3">
        <v>45779</v>
      </c>
      <c r="K293" s="2" t="s">
        <v>891</v>
      </c>
      <c r="L293" s="3">
        <v>45791</v>
      </c>
      <c r="M293" s="2" t="s">
        <v>937</v>
      </c>
      <c r="N293" s="2" t="s">
        <v>91</v>
      </c>
      <c r="O293" s="2">
        <f t="shared" si="12"/>
        <v>13</v>
      </c>
      <c r="P293" s="89"/>
    </row>
    <row r="294" spans="1:16">
      <c r="A294" s="2">
        <v>282</v>
      </c>
      <c r="B294" s="67" t="s">
        <v>1155</v>
      </c>
      <c r="C294" s="2" t="s">
        <v>909</v>
      </c>
      <c r="D294" s="2" t="s">
        <v>12</v>
      </c>
      <c r="E294" s="2" t="s">
        <v>1435</v>
      </c>
      <c r="F294" s="2" t="s">
        <v>1424</v>
      </c>
      <c r="G294" s="2" t="s">
        <v>892</v>
      </c>
      <c r="H294" s="65">
        <v>18660000</v>
      </c>
      <c r="I294" s="2" t="s">
        <v>893</v>
      </c>
      <c r="J294" s="3">
        <v>45784</v>
      </c>
      <c r="K294" s="2" t="s">
        <v>894</v>
      </c>
      <c r="L294" s="3">
        <v>45792</v>
      </c>
      <c r="M294" s="2" t="s">
        <v>953</v>
      </c>
      <c r="N294" s="2" t="s">
        <v>950</v>
      </c>
      <c r="O294" s="2">
        <f>L294-J294+1</f>
        <v>9</v>
      </c>
      <c r="P294" s="89"/>
    </row>
    <row r="295" spans="1:16">
      <c r="A295" s="2">
        <v>283</v>
      </c>
      <c r="B295" s="67" t="s">
        <v>1155</v>
      </c>
      <c r="C295" s="2" t="s">
        <v>902</v>
      </c>
      <c r="D295" s="2" t="s">
        <v>12</v>
      </c>
      <c r="E295" s="2" t="s">
        <v>903</v>
      </c>
      <c r="F295" s="2" t="s">
        <v>895</v>
      </c>
      <c r="G295" s="2" t="s">
        <v>896</v>
      </c>
      <c r="H295" s="65">
        <v>39000000</v>
      </c>
      <c r="I295" s="2" t="s">
        <v>901</v>
      </c>
      <c r="J295" s="3">
        <v>45784</v>
      </c>
      <c r="K295" s="2" t="s">
        <v>894</v>
      </c>
      <c r="L295" s="3">
        <v>45785</v>
      </c>
      <c r="M295" s="2" t="s">
        <v>912</v>
      </c>
      <c r="N295" s="2" t="s">
        <v>17</v>
      </c>
      <c r="O295" s="2">
        <f>L295-J295+1</f>
        <v>2</v>
      </c>
      <c r="P295" s="89"/>
    </row>
    <row r="296" spans="1:16">
      <c r="A296" s="2">
        <v>284</v>
      </c>
      <c r="B296" s="67" t="s">
        <v>1155</v>
      </c>
      <c r="C296" s="2" t="s">
        <v>917</v>
      </c>
      <c r="D296" s="2" t="s">
        <v>12</v>
      </c>
      <c r="E296" s="2" t="s">
        <v>161</v>
      </c>
      <c r="F296" s="2" t="s">
        <v>1560</v>
      </c>
      <c r="G296" s="2" t="s">
        <v>152</v>
      </c>
      <c r="H296" s="65">
        <v>12175000</v>
      </c>
      <c r="I296" s="3" t="s">
        <v>915</v>
      </c>
      <c r="J296" s="3">
        <v>45785</v>
      </c>
      <c r="K296" s="2" t="s">
        <v>916</v>
      </c>
      <c r="L296" s="3">
        <v>45793</v>
      </c>
      <c r="M296" s="2" t="s">
        <v>967</v>
      </c>
      <c r="N296" s="2" t="s">
        <v>17</v>
      </c>
      <c r="O296" s="2">
        <f t="shared" si="12"/>
        <v>9</v>
      </c>
      <c r="P296" s="89"/>
    </row>
    <row r="297" spans="1:16">
      <c r="A297" s="2">
        <v>285</v>
      </c>
      <c r="B297" s="67" t="s">
        <v>1155</v>
      </c>
      <c r="C297" s="2" t="s">
        <v>918</v>
      </c>
      <c r="D297" s="2" t="s">
        <v>12</v>
      </c>
      <c r="E297" s="2" t="s">
        <v>923</v>
      </c>
      <c r="F297" s="2" t="s">
        <v>1561</v>
      </c>
      <c r="G297" s="2" t="s">
        <v>152</v>
      </c>
      <c r="H297" s="65">
        <v>18590000</v>
      </c>
      <c r="I297" s="3" t="s">
        <v>915</v>
      </c>
      <c r="J297" s="3">
        <v>45785</v>
      </c>
      <c r="K297" s="2" t="s">
        <v>916</v>
      </c>
      <c r="L297" s="3">
        <v>45791</v>
      </c>
      <c r="M297" s="2" t="s">
        <v>948</v>
      </c>
      <c r="N297" s="2" t="s">
        <v>91</v>
      </c>
      <c r="O297" s="2">
        <f t="shared" si="12"/>
        <v>7</v>
      </c>
      <c r="P297" s="89"/>
    </row>
    <row r="298" spans="1:16">
      <c r="A298" s="2">
        <v>286</v>
      </c>
      <c r="B298" s="67" t="s">
        <v>1155</v>
      </c>
      <c r="C298" s="2" t="s">
        <v>943</v>
      </c>
      <c r="D298" s="2" t="s">
        <v>941</v>
      </c>
      <c r="E298" s="2" t="s">
        <v>102</v>
      </c>
      <c r="F298" s="2" t="s">
        <v>1521</v>
      </c>
      <c r="G298" s="2" t="s">
        <v>96</v>
      </c>
      <c r="H298" s="65">
        <v>17237000</v>
      </c>
      <c r="I298" s="2" t="s">
        <v>925</v>
      </c>
      <c r="J298" s="3">
        <v>45789</v>
      </c>
      <c r="K298" s="2" t="s">
        <v>929</v>
      </c>
      <c r="L298" s="3">
        <v>45791</v>
      </c>
      <c r="M298" s="2" t="s">
        <v>949</v>
      </c>
      <c r="N298" s="2" t="s">
        <v>933</v>
      </c>
      <c r="O298" s="2">
        <f t="shared" si="12"/>
        <v>3</v>
      </c>
      <c r="P298" s="89"/>
    </row>
    <row r="299" spans="1:16">
      <c r="A299" s="2">
        <v>287</v>
      </c>
      <c r="B299" s="67" t="s">
        <v>1155</v>
      </c>
      <c r="C299" s="2" t="s">
        <v>944</v>
      </c>
      <c r="D299" s="2" t="s">
        <v>941</v>
      </c>
      <c r="E299" s="2" t="s">
        <v>934</v>
      </c>
      <c r="F299" s="2" t="s">
        <v>924</v>
      </c>
      <c r="G299" s="2" t="s">
        <v>96</v>
      </c>
      <c r="H299" s="65">
        <v>44917400</v>
      </c>
      <c r="I299" s="2" t="s">
        <v>926</v>
      </c>
      <c r="J299" s="3">
        <v>45789</v>
      </c>
      <c r="K299" s="2" t="s">
        <v>930</v>
      </c>
      <c r="L299" s="3">
        <v>45791</v>
      </c>
      <c r="M299" s="2" t="s">
        <v>949</v>
      </c>
      <c r="N299" s="2" t="s">
        <v>933</v>
      </c>
      <c r="O299" s="2">
        <f t="shared" si="12"/>
        <v>3</v>
      </c>
      <c r="P299" s="89"/>
    </row>
    <row r="300" spans="1:16">
      <c r="A300" s="2">
        <v>288</v>
      </c>
      <c r="B300" s="67" t="s">
        <v>1155</v>
      </c>
      <c r="C300" s="2" t="s">
        <v>945</v>
      </c>
      <c r="D300" s="2" t="s">
        <v>941</v>
      </c>
      <c r="E300" s="2" t="s">
        <v>102</v>
      </c>
      <c r="F300" s="2" t="s">
        <v>1538</v>
      </c>
      <c r="G300" s="2" t="s">
        <v>96</v>
      </c>
      <c r="H300" s="65">
        <v>12958000</v>
      </c>
      <c r="I300" s="2" t="s">
        <v>927</v>
      </c>
      <c r="J300" s="3">
        <v>45790</v>
      </c>
      <c r="K300" s="2" t="s">
        <v>931</v>
      </c>
      <c r="L300" s="3">
        <v>45791</v>
      </c>
      <c r="M300" s="2" t="s">
        <v>948</v>
      </c>
      <c r="N300" s="2" t="s">
        <v>933</v>
      </c>
      <c r="O300" s="2">
        <f t="shared" si="12"/>
        <v>2</v>
      </c>
      <c r="P300" s="89"/>
    </row>
    <row r="301" spans="1:16">
      <c r="A301" s="2">
        <v>289</v>
      </c>
      <c r="B301" s="67" t="s">
        <v>1155</v>
      </c>
      <c r="C301" s="2" t="s">
        <v>946</v>
      </c>
      <c r="D301" s="2" t="s">
        <v>942</v>
      </c>
      <c r="E301" s="2" t="s">
        <v>1435</v>
      </c>
      <c r="F301" s="2" t="s">
        <v>1406</v>
      </c>
      <c r="G301" s="2" t="s">
        <v>96</v>
      </c>
      <c r="H301" s="65">
        <v>12997000</v>
      </c>
      <c r="I301" s="2" t="s">
        <v>928</v>
      </c>
      <c r="J301" s="3">
        <v>45791</v>
      </c>
      <c r="K301" s="2" t="s">
        <v>932</v>
      </c>
      <c r="L301" s="3">
        <v>45793</v>
      </c>
      <c r="M301" s="2" t="s">
        <v>951</v>
      </c>
      <c r="N301" s="2" t="s">
        <v>26</v>
      </c>
      <c r="O301" s="2">
        <f t="shared" si="12"/>
        <v>3</v>
      </c>
      <c r="P301" s="89"/>
    </row>
    <row r="302" spans="1:16">
      <c r="A302" s="2">
        <v>290</v>
      </c>
      <c r="B302" s="67" t="s">
        <v>1155</v>
      </c>
      <c r="C302" s="2" t="s">
        <v>124</v>
      </c>
      <c r="D302" s="2" t="s">
        <v>941</v>
      </c>
      <c r="E302" s="2" t="s">
        <v>1384</v>
      </c>
      <c r="F302" s="2" t="s">
        <v>1374</v>
      </c>
      <c r="G302" s="2" t="s">
        <v>938</v>
      </c>
      <c r="H302" s="65">
        <v>33261000</v>
      </c>
      <c r="I302" s="3" t="s">
        <v>915</v>
      </c>
      <c r="J302" s="3">
        <v>45791</v>
      </c>
      <c r="K302" s="2" t="s">
        <v>935</v>
      </c>
      <c r="L302" s="3">
        <v>45793</v>
      </c>
      <c r="M302" s="2" t="s">
        <v>954</v>
      </c>
      <c r="N302" s="2" t="s">
        <v>955</v>
      </c>
      <c r="O302" s="2">
        <f t="shared" si="12"/>
        <v>3</v>
      </c>
      <c r="P302" s="89"/>
    </row>
    <row r="303" spans="1:16">
      <c r="A303" s="2">
        <v>291</v>
      </c>
      <c r="B303" s="67" t="s">
        <v>1155</v>
      </c>
      <c r="C303" s="2" t="s">
        <v>947</v>
      </c>
      <c r="D303" s="2" t="s">
        <v>941</v>
      </c>
      <c r="E303" s="2" t="s">
        <v>102</v>
      </c>
      <c r="F303" s="2" t="s">
        <v>1558</v>
      </c>
      <c r="G303" s="2" t="s">
        <v>939</v>
      </c>
      <c r="H303" s="65">
        <v>7000000</v>
      </c>
      <c r="I303" s="2" t="s">
        <v>873</v>
      </c>
      <c r="J303" s="3">
        <v>45792</v>
      </c>
      <c r="K303" s="2" t="s">
        <v>940</v>
      </c>
      <c r="L303" s="3">
        <v>45793</v>
      </c>
      <c r="M303" s="2" t="s">
        <v>954</v>
      </c>
      <c r="N303" s="2" t="s">
        <v>26</v>
      </c>
      <c r="O303" s="2">
        <f t="shared" si="12"/>
        <v>2</v>
      </c>
      <c r="P303" s="89"/>
    </row>
    <row r="304" spans="1:16">
      <c r="A304" s="2">
        <v>292</v>
      </c>
      <c r="B304" s="67" t="s">
        <v>1155</v>
      </c>
      <c r="C304" s="2" t="s">
        <v>952</v>
      </c>
      <c r="D304" s="2" t="s">
        <v>12</v>
      </c>
      <c r="E304" s="2" t="s">
        <v>28</v>
      </c>
      <c r="F304" s="2" t="s">
        <v>1562</v>
      </c>
      <c r="G304" s="2" t="s">
        <v>16</v>
      </c>
      <c r="H304" s="65">
        <v>5187100</v>
      </c>
      <c r="I304" s="2" t="s">
        <v>866</v>
      </c>
      <c r="J304" s="3">
        <v>45793</v>
      </c>
      <c r="K304" s="2" t="s">
        <v>951</v>
      </c>
      <c r="L304" s="3">
        <v>45793</v>
      </c>
      <c r="M304" s="2" t="s">
        <v>967</v>
      </c>
      <c r="N304" s="2" t="s">
        <v>968</v>
      </c>
      <c r="O304" s="2">
        <f t="shared" si="12"/>
        <v>1</v>
      </c>
      <c r="P304" s="89"/>
    </row>
    <row r="305" spans="1:16">
      <c r="A305" s="2">
        <v>293</v>
      </c>
      <c r="B305" s="67" t="s">
        <v>1155</v>
      </c>
      <c r="C305" s="2" t="s">
        <v>964</v>
      </c>
      <c r="D305" s="2" t="s">
        <v>12</v>
      </c>
      <c r="E305" s="2" t="s">
        <v>102</v>
      </c>
      <c r="F305" s="2" t="s">
        <v>1549</v>
      </c>
      <c r="G305" s="2" t="s">
        <v>16</v>
      </c>
      <c r="H305" s="65">
        <v>20999000</v>
      </c>
      <c r="I305" s="2" t="s">
        <v>573</v>
      </c>
      <c r="J305" s="3">
        <v>45793</v>
      </c>
      <c r="K305" s="2" t="s">
        <v>967</v>
      </c>
      <c r="L305" s="3">
        <v>45799</v>
      </c>
      <c r="M305" s="2" t="s">
        <v>994</v>
      </c>
      <c r="N305" s="2" t="s">
        <v>17</v>
      </c>
      <c r="O305" s="2">
        <f>L305-J305+1</f>
        <v>7</v>
      </c>
      <c r="P305" s="89"/>
    </row>
    <row r="306" spans="1:16">
      <c r="A306" s="2">
        <v>294</v>
      </c>
      <c r="B306" s="67" t="s">
        <v>1155</v>
      </c>
      <c r="C306" s="2" t="s">
        <v>963</v>
      </c>
      <c r="D306" s="2" t="s">
        <v>141</v>
      </c>
      <c r="E306" s="2" t="s">
        <v>1384</v>
      </c>
      <c r="F306" s="2" t="s">
        <v>1582</v>
      </c>
      <c r="G306" s="2" t="s">
        <v>96</v>
      </c>
      <c r="H306" s="65">
        <v>26100000</v>
      </c>
      <c r="I306" s="2" t="s">
        <v>956</v>
      </c>
      <c r="J306" s="3">
        <v>45796</v>
      </c>
      <c r="K306" s="2" t="s">
        <v>961</v>
      </c>
      <c r="L306" s="3">
        <v>45797</v>
      </c>
      <c r="M306" s="2" t="s">
        <v>973</v>
      </c>
      <c r="N306" s="2" t="s">
        <v>17</v>
      </c>
      <c r="O306" s="2">
        <f t="shared" si="12"/>
        <v>2</v>
      </c>
      <c r="P306" s="89"/>
    </row>
    <row r="307" spans="1:16">
      <c r="A307" s="2">
        <v>295</v>
      </c>
      <c r="B307" s="67" t="s">
        <v>1155</v>
      </c>
      <c r="C307" s="2" t="s">
        <v>964</v>
      </c>
      <c r="D307" s="2" t="s">
        <v>141</v>
      </c>
      <c r="E307" s="2" t="s">
        <v>1384</v>
      </c>
      <c r="F307" s="2" t="s">
        <v>1375</v>
      </c>
      <c r="G307" s="2" t="s">
        <v>96</v>
      </c>
      <c r="H307" s="65">
        <v>39987000</v>
      </c>
      <c r="I307" s="2" t="s">
        <v>957</v>
      </c>
      <c r="J307" s="3">
        <v>45796</v>
      </c>
      <c r="K307" s="2" t="s">
        <v>961</v>
      </c>
      <c r="L307" s="3">
        <v>45797</v>
      </c>
      <c r="M307" s="2" t="s">
        <v>973</v>
      </c>
      <c r="N307" s="2" t="s">
        <v>17</v>
      </c>
      <c r="O307" s="2">
        <f t="shared" si="12"/>
        <v>2</v>
      </c>
      <c r="P307" s="89"/>
    </row>
    <row r="308" spans="1:16">
      <c r="A308" s="2">
        <v>296</v>
      </c>
      <c r="B308" s="67" t="s">
        <v>1155</v>
      </c>
      <c r="C308" s="2" t="s">
        <v>965</v>
      </c>
      <c r="D308" s="2" t="s">
        <v>141</v>
      </c>
      <c r="E308" s="2" t="s">
        <v>966</v>
      </c>
      <c r="F308" s="2" t="s">
        <v>1589</v>
      </c>
      <c r="G308" s="2" t="s">
        <v>96</v>
      </c>
      <c r="H308" s="65">
        <v>21791000</v>
      </c>
      <c r="I308" s="2" t="s">
        <v>958</v>
      </c>
      <c r="J308" s="3">
        <v>45796</v>
      </c>
      <c r="K308" s="2" t="s">
        <v>961</v>
      </c>
      <c r="L308" s="3">
        <v>45796</v>
      </c>
      <c r="M308" s="2" t="s">
        <v>960</v>
      </c>
      <c r="N308" s="2" t="s">
        <v>962</v>
      </c>
      <c r="O308" s="2">
        <f t="shared" si="12"/>
        <v>1</v>
      </c>
      <c r="P308" s="89"/>
    </row>
    <row r="309" spans="1:16">
      <c r="A309" s="2">
        <v>297</v>
      </c>
      <c r="B309" s="67" t="s">
        <v>1155</v>
      </c>
      <c r="C309" s="2" t="s">
        <v>963</v>
      </c>
      <c r="D309" s="2" t="s">
        <v>141</v>
      </c>
      <c r="E309" s="2" t="s">
        <v>1435</v>
      </c>
      <c r="F309" s="2" t="s">
        <v>1425</v>
      </c>
      <c r="G309" s="2" t="s">
        <v>96</v>
      </c>
      <c r="H309" s="65">
        <v>17825500</v>
      </c>
      <c r="I309" s="2" t="s">
        <v>959</v>
      </c>
      <c r="J309" s="3">
        <v>45796</v>
      </c>
      <c r="K309" s="2" t="s">
        <v>961</v>
      </c>
      <c r="L309" s="3">
        <v>45797</v>
      </c>
      <c r="M309" s="2" t="s">
        <v>973</v>
      </c>
      <c r="N309" s="2" t="s">
        <v>17</v>
      </c>
      <c r="O309" s="2">
        <f t="shared" si="12"/>
        <v>2</v>
      </c>
      <c r="P309" s="89"/>
    </row>
    <row r="310" spans="1:16">
      <c r="A310" s="2">
        <v>298</v>
      </c>
      <c r="B310" s="67" t="s">
        <v>1155</v>
      </c>
      <c r="C310" s="2" t="s">
        <v>974</v>
      </c>
      <c r="D310" s="2" t="s">
        <v>975</v>
      </c>
      <c r="E310" s="2" t="s">
        <v>1384</v>
      </c>
      <c r="F310" s="2" t="s">
        <v>1376</v>
      </c>
      <c r="G310" s="2" t="s">
        <v>13</v>
      </c>
      <c r="H310" s="65">
        <v>27852000</v>
      </c>
      <c r="I310" s="2" t="s">
        <v>969</v>
      </c>
      <c r="J310" s="3">
        <v>45797</v>
      </c>
      <c r="K310" s="2" t="s">
        <v>971</v>
      </c>
      <c r="L310" s="3">
        <v>45797</v>
      </c>
      <c r="M310" s="2" t="s">
        <v>973</v>
      </c>
      <c r="N310" s="2" t="s">
        <v>972</v>
      </c>
      <c r="O310" s="2">
        <f t="shared" si="12"/>
        <v>1</v>
      </c>
      <c r="P310" s="89"/>
    </row>
    <row r="311" spans="1:16">
      <c r="A311" s="2">
        <v>299</v>
      </c>
      <c r="B311" s="67" t="s">
        <v>1155</v>
      </c>
      <c r="C311" s="2" t="s">
        <v>976</v>
      </c>
      <c r="D311" s="2" t="s">
        <v>977</v>
      </c>
      <c r="E311" s="2" t="s">
        <v>1384</v>
      </c>
      <c r="F311" s="2" t="s">
        <v>1371</v>
      </c>
      <c r="G311" s="2" t="s">
        <v>13</v>
      </c>
      <c r="H311" s="65">
        <v>9994000</v>
      </c>
      <c r="I311" s="2" t="s">
        <v>970</v>
      </c>
      <c r="J311" s="3">
        <v>45797</v>
      </c>
      <c r="K311" s="2" t="s">
        <v>971</v>
      </c>
      <c r="L311" s="3">
        <v>45799</v>
      </c>
      <c r="M311" s="2" t="s">
        <v>1001</v>
      </c>
      <c r="N311" s="2" t="s">
        <v>17</v>
      </c>
      <c r="O311" s="2">
        <f t="shared" si="12"/>
        <v>3</v>
      </c>
      <c r="P311" s="89"/>
    </row>
    <row r="312" spans="1:16">
      <c r="A312" s="2">
        <v>300</v>
      </c>
      <c r="B312" s="67" t="s">
        <v>1155</v>
      </c>
      <c r="C312" s="2" t="s">
        <v>988</v>
      </c>
      <c r="D312" s="2" t="s">
        <v>12</v>
      </c>
      <c r="E312" s="2" t="s">
        <v>28</v>
      </c>
      <c r="F312" s="2" t="s">
        <v>1521</v>
      </c>
      <c r="G312" s="2" t="s">
        <v>13</v>
      </c>
      <c r="H312" s="65">
        <v>13621000</v>
      </c>
      <c r="I312" s="2" t="s">
        <v>978</v>
      </c>
      <c r="J312" s="3">
        <v>45798</v>
      </c>
      <c r="K312" s="2" t="s">
        <v>979</v>
      </c>
      <c r="L312" s="3">
        <v>45800</v>
      </c>
      <c r="M312" s="2" t="s">
        <v>1005</v>
      </c>
      <c r="N312" s="2" t="s">
        <v>181</v>
      </c>
      <c r="O312" s="2">
        <f t="shared" si="12"/>
        <v>3</v>
      </c>
      <c r="P312" s="89"/>
    </row>
    <row r="313" spans="1:16">
      <c r="A313" s="2">
        <v>301</v>
      </c>
      <c r="B313" s="67" t="s">
        <v>1155</v>
      </c>
      <c r="C313" s="2" t="s">
        <v>987</v>
      </c>
      <c r="D313" s="2" t="s">
        <v>12</v>
      </c>
      <c r="E313" s="2" t="s">
        <v>982</v>
      </c>
      <c r="F313" s="2" t="s">
        <v>1506</v>
      </c>
      <c r="G313" s="2" t="s">
        <v>13</v>
      </c>
      <c r="H313" s="65">
        <v>17662000</v>
      </c>
      <c r="I313" s="2" t="s">
        <v>980</v>
      </c>
      <c r="J313" s="3">
        <v>45799</v>
      </c>
      <c r="K313" s="2" t="s">
        <v>981</v>
      </c>
      <c r="L313" s="3">
        <v>45799</v>
      </c>
      <c r="M313" s="2" t="s">
        <v>1001</v>
      </c>
      <c r="N313" s="2" t="s">
        <v>17</v>
      </c>
      <c r="O313" s="2">
        <f t="shared" si="12"/>
        <v>1</v>
      </c>
      <c r="P313" s="89"/>
    </row>
    <row r="314" spans="1:16">
      <c r="A314" s="2">
        <v>302</v>
      </c>
      <c r="B314" s="67" t="s">
        <v>1155</v>
      </c>
      <c r="C314" s="2" t="s">
        <v>987</v>
      </c>
      <c r="D314" s="2" t="s">
        <v>12</v>
      </c>
      <c r="E314" s="2" t="s">
        <v>1435</v>
      </c>
      <c r="F314" s="2" t="s">
        <v>1413</v>
      </c>
      <c r="G314" s="2" t="s">
        <v>985</v>
      </c>
      <c r="H314" s="65">
        <v>16575000</v>
      </c>
      <c r="I314" s="2" t="s">
        <v>984</v>
      </c>
      <c r="J314" s="3">
        <v>45799</v>
      </c>
      <c r="K314" s="2" t="s">
        <v>981</v>
      </c>
      <c r="L314" s="3">
        <v>45805</v>
      </c>
      <c r="M314" s="2" t="s">
        <v>1036</v>
      </c>
      <c r="N314" s="2" t="s">
        <v>1035</v>
      </c>
      <c r="O314" s="2">
        <f t="shared" si="12"/>
        <v>7</v>
      </c>
      <c r="P314" s="89"/>
    </row>
    <row r="315" spans="1:16">
      <c r="A315" s="2">
        <v>303</v>
      </c>
      <c r="B315" s="67" t="s">
        <v>1155</v>
      </c>
      <c r="C315" s="2" t="s">
        <v>992</v>
      </c>
      <c r="D315" s="2" t="s">
        <v>993</v>
      </c>
      <c r="E315" s="2" t="s">
        <v>991</v>
      </c>
      <c r="F315" s="2" t="s">
        <v>1538</v>
      </c>
      <c r="G315" s="2" t="s">
        <v>13</v>
      </c>
      <c r="H315" s="65">
        <v>13233000</v>
      </c>
      <c r="I315" s="2" t="s">
        <v>990</v>
      </c>
      <c r="J315" s="3">
        <v>45799</v>
      </c>
      <c r="K315" s="2" t="s">
        <v>25</v>
      </c>
      <c r="L315" s="3">
        <v>45799</v>
      </c>
      <c r="M315" s="2" t="s">
        <v>1001</v>
      </c>
      <c r="N315" s="2" t="s">
        <v>1000</v>
      </c>
      <c r="O315" s="2">
        <f t="shared" si="12"/>
        <v>1</v>
      </c>
      <c r="P315" s="89"/>
    </row>
    <row r="316" spans="1:16">
      <c r="A316" s="2">
        <v>304</v>
      </c>
      <c r="B316" s="67" t="s">
        <v>1155</v>
      </c>
      <c r="C316" s="2" t="s">
        <v>1003</v>
      </c>
      <c r="D316" s="2" t="s">
        <v>12</v>
      </c>
      <c r="E316" s="2" t="s">
        <v>1384</v>
      </c>
      <c r="F316" s="2" t="s">
        <v>1377</v>
      </c>
      <c r="G316" s="2" t="s">
        <v>995</v>
      </c>
      <c r="H316" s="65">
        <v>9550000</v>
      </c>
      <c r="I316" s="2" t="s">
        <v>998</v>
      </c>
      <c r="J316" s="3">
        <v>45799</v>
      </c>
      <c r="K316" s="2" t="s">
        <v>25</v>
      </c>
      <c r="L316" s="3">
        <v>45803</v>
      </c>
      <c r="M316" s="2" t="s">
        <v>1015</v>
      </c>
      <c r="N316" s="2" t="s">
        <v>1008</v>
      </c>
      <c r="O316" s="2">
        <f t="shared" si="12"/>
        <v>5</v>
      </c>
      <c r="P316" s="89"/>
    </row>
    <row r="317" spans="1:16">
      <c r="A317" s="2">
        <v>305</v>
      </c>
      <c r="B317" s="67" t="s">
        <v>1155</v>
      </c>
      <c r="C317" s="2" t="s">
        <v>1003</v>
      </c>
      <c r="D317" s="2" t="s">
        <v>12</v>
      </c>
      <c r="E317" s="2" t="s">
        <v>997</v>
      </c>
      <c r="F317" s="2" t="s">
        <v>1563</v>
      </c>
      <c r="G317" s="2" t="s">
        <v>996</v>
      </c>
      <c r="H317" s="65">
        <v>14400000</v>
      </c>
      <c r="I317" s="2" t="s">
        <v>999</v>
      </c>
      <c r="J317" s="3">
        <v>45799</v>
      </c>
      <c r="K317" s="2" t="s">
        <v>25</v>
      </c>
      <c r="L317" s="3">
        <v>45803</v>
      </c>
      <c r="M317" s="2" t="s">
        <v>1015</v>
      </c>
      <c r="N317" s="2" t="s">
        <v>17</v>
      </c>
      <c r="O317" s="2">
        <f t="shared" si="12"/>
        <v>5</v>
      </c>
      <c r="P317" s="89"/>
    </row>
    <row r="318" spans="1:16">
      <c r="A318" s="2">
        <v>306</v>
      </c>
      <c r="B318" s="67" t="s">
        <v>1155</v>
      </c>
      <c r="C318" s="2" t="s">
        <v>1012</v>
      </c>
      <c r="D318" s="2" t="s">
        <v>1011</v>
      </c>
      <c r="E318" s="2" t="s">
        <v>1435</v>
      </c>
      <c r="F318" s="2" t="s">
        <v>1426</v>
      </c>
      <c r="G318" s="2" t="s">
        <v>1006</v>
      </c>
      <c r="H318" s="65">
        <v>54700000</v>
      </c>
      <c r="I318" s="1" t="s">
        <v>1007</v>
      </c>
      <c r="J318" s="3">
        <v>45800</v>
      </c>
      <c r="K318" s="2" t="s">
        <v>90</v>
      </c>
      <c r="L318" s="3">
        <v>45803</v>
      </c>
      <c r="M318" s="2" t="s">
        <v>1015</v>
      </c>
      <c r="N318" s="2" t="s">
        <v>17</v>
      </c>
      <c r="O318" s="2">
        <f t="shared" si="12"/>
        <v>4</v>
      </c>
      <c r="P318" s="89"/>
    </row>
    <row r="319" spans="1:16">
      <c r="A319" s="2">
        <v>307</v>
      </c>
      <c r="B319" s="67" t="s">
        <v>1155</v>
      </c>
      <c r="C319" s="2" t="s">
        <v>1014</v>
      </c>
      <c r="D319" s="2" t="s">
        <v>1013</v>
      </c>
      <c r="E319" s="2" t="s">
        <v>1435</v>
      </c>
      <c r="F319" s="2" t="s">
        <v>1427</v>
      </c>
      <c r="G319" s="2" t="s">
        <v>15</v>
      </c>
      <c r="H319" s="65">
        <v>30771000</v>
      </c>
      <c r="I319" s="2" t="s">
        <v>1009</v>
      </c>
      <c r="J319" s="3">
        <v>45800</v>
      </c>
      <c r="K319" s="2" t="s">
        <v>1010</v>
      </c>
      <c r="L319" s="3">
        <v>45803</v>
      </c>
      <c r="M319" s="2" t="s">
        <v>1015</v>
      </c>
      <c r="N319" s="2" t="s">
        <v>17</v>
      </c>
      <c r="O319" s="2">
        <f t="shared" si="12"/>
        <v>4</v>
      </c>
      <c r="P319" s="89"/>
    </row>
    <row r="320" spans="1:16">
      <c r="A320" s="2">
        <v>308</v>
      </c>
      <c r="B320" s="67" t="s">
        <v>1155</v>
      </c>
      <c r="C320" s="2" t="s">
        <v>1022</v>
      </c>
      <c r="D320" s="2" t="s">
        <v>141</v>
      </c>
      <c r="E320" s="2" t="s">
        <v>1435</v>
      </c>
      <c r="F320" s="2" t="s">
        <v>1395</v>
      </c>
      <c r="G320" s="2" t="s">
        <v>96</v>
      </c>
      <c r="H320" s="65">
        <v>49500000</v>
      </c>
      <c r="I320" s="2" t="s">
        <v>1016</v>
      </c>
      <c r="J320" s="3">
        <v>45803</v>
      </c>
      <c r="K320" s="2" t="s">
        <v>1018</v>
      </c>
      <c r="L320" s="3">
        <v>45807</v>
      </c>
      <c r="M320" s="2" t="s">
        <v>1044</v>
      </c>
      <c r="N320" s="2" t="s">
        <v>245</v>
      </c>
      <c r="O320" s="2">
        <f t="shared" si="12"/>
        <v>5</v>
      </c>
      <c r="P320" s="89"/>
    </row>
    <row r="321" spans="1:19">
      <c r="A321" s="2">
        <v>309</v>
      </c>
      <c r="B321" s="67" t="s">
        <v>1155</v>
      </c>
      <c r="C321" s="2" t="s">
        <v>1023</v>
      </c>
      <c r="D321" s="2" t="s">
        <v>141</v>
      </c>
      <c r="E321" s="2" t="s">
        <v>1384</v>
      </c>
      <c r="F321" s="2" t="s">
        <v>1352</v>
      </c>
      <c r="G321" s="2" t="s">
        <v>96</v>
      </c>
      <c r="H321" s="65">
        <v>40979000</v>
      </c>
      <c r="I321" s="2" t="s">
        <v>1017</v>
      </c>
      <c r="J321" s="3">
        <v>45803</v>
      </c>
      <c r="K321" s="2" t="s">
        <v>1018</v>
      </c>
      <c r="L321" s="3">
        <v>45806</v>
      </c>
      <c r="M321" s="2" t="s">
        <v>1034</v>
      </c>
      <c r="N321" s="2" t="s">
        <v>1035</v>
      </c>
      <c r="O321" s="2">
        <f t="shared" si="12"/>
        <v>4</v>
      </c>
      <c r="P321" s="89"/>
    </row>
    <row r="322" spans="1:19" ht="15.75" customHeight="1">
      <c r="A322" s="2">
        <v>310</v>
      </c>
      <c r="B322" s="67" t="s">
        <v>1155</v>
      </c>
      <c r="C322" s="2" t="s">
        <v>1024</v>
      </c>
      <c r="D322" s="2" t="s">
        <v>141</v>
      </c>
      <c r="E322" s="2" t="s">
        <v>102</v>
      </c>
      <c r="F322" s="2" t="s">
        <v>1547</v>
      </c>
      <c r="G322" s="2" t="s">
        <v>92</v>
      </c>
      <c r="H322" s="65">
        <v>940000</v>
      </c>
      <c r="I322" s="2" t="s">
        <v>1020</v>
      </c>
      <c r="J322" s="3">
        <v>45803</v>
      </c>
      <c r="K322" s="2" t="s">
        <v>1018</v>
      </c>
      <c r="L322" s="3">
        <v>45804</v>
      </c>
      <c r="M322" s="2" t="s">
        <v>1033</v>
      </c>
      <c r="N322" s="2" t="s">
        <v>17</v>
      </c>
      <c r="O322" s="2">
        <f t="shared" si="12"/>
        <v>2</v>
      </c>
      <c r="P322" s="89"/>
    </row>
    <row r="323" spans="1:19">
      <c r="A323" s="2">
        <v>311</v>
      </c>
      <c r="B323" s="67" t="s">
        <v>1155</v>
      </c>
      <c r="C323" s="2" t="s">
        <v>1025</v>
      </c>
      <c r="D323" s="2" t="s">
        <v>141</v>
      </c>
      <c r="E323" s="2" t="s">
        <v>102</v>
      </c>
      <c r="F323" s="2" t="s">
        <v>1564</v>
      </c>
      <c r="G323" s="2" t="s">
        <v>92</v>
      </c>
      <c r="H323" s="65">
        <v>31816000</v>
      </c>
      <c r="I323" s="2" t="s">
        <v>1021</v>
      </c>
      <c r="J323" s="3">
        <v>45803</v>
      </c>
      <c r="K323" s="2" t="s">
        <v>1018</v>
      </c>
      <c r="L323" s="3">
        <v>45817</v>
      </c>
      <c r="M323" s="2" t="s">
        <v>1079</v>
      </c>
      <c r="N323" s="2" t="s">
        <v>91</v>
      </c>
      <c r="O323" s="2">
        <f t="shared" si="12"/>
        <v>15</v>
      </c>
      <c r="P323" s="89"/>
    </row>
    <row r="324" spans="1:19">
      <c r="A324" s="2">
        <v>312</v>
      </c>
      <c r="B324" s="67" t="s">
        <v>1155</v>
      </c>
      <c r="C324" s="2" t="s">
        <v>986</v>
      </c>
      <c r="D324" s="2" t="s">
        <v>12</v>
      </c>
      <c r="E324" s="2" t="s">
        <v>1435</v>
      </c>
      <c r="F324" s="2" t="s">
        <v>1428</v>
      </c>
      <c r="G324" s="2" t="s">
        <v>983</v>
      </c>
      <c r="H324" s="65">
        <v>39095650</v>
      </c>
      <c r="I324" s="2" t="s">
        <v>1019</v>
      </c>
      <c r="J324" s="3">
        <v>45803</v>
      </c>
      <c r="K324" s="2" t="s">
        <v>95</v>
      </c>
      <c r="L324" s="3">
        <v>45810</v>
      </c>
      <c r="M324" s="2" t="s">
        <v>1047</v>
      </c>
      <c r="N324" s="2" t="s">
        <v>1048</v>
      </c>
      <c r="O324" s="2">
        <f>L324-J324+1</f>
        <v>8</v>
      </c>
      <c r="P324" s="89"/>
    </row>
    <row r="325" spans="1:19">
      <c r="A325" s="2">
        <v>313</v>
      </c>
      <c r="B325" s="67" t="s">
        <v>1155</v>
      </c>
      <c r="C325" s="2" t="s">
        <v>1029</v>
      </c>
      <c r="D325" s="2" t="s">
        <v>12</v>
      </c>
      <c r="E325" s="2" t="s">
        <v>1384</v>
      </c>
      <c r="F325" s="2" t="s">
        <v>1375</v>
      </c>
      <c r="G325" s="2" t="s">
        <v>13</v>
      </c>
      <c r="H325" s="65">
        <v>27847000</v>
      </c>
      <c r="I325" s="2" t="s">
        <v>1026</v>
      </c>
      <c r="J325" s="3">
        <v>45804</v>
      </c>
      <c r="K325" s="2" t="s">
        <v>1027</v>
      </c>
      <c r="L325" s="3">
        <v>45804</v>
      </c>
      <c r="M325" s="2" t="s">
        <v>1027</v>
      </c>
      <c r="N325" s="2" t="s">
        <v>1028</v>
      </c>
      <c r="O325" s="2">
        <f t="shared" si="12"/>
        <v>1</v>
      </c>
      <c r="P325" s="89"/>
    </row>
    <row r="326" spans="1:19">
      <c r="A326" s="2">
        <v>314</v>
      </c>
      <c r="B326" s="67" t="s">
        <v>1155</v>
      </c>
      <c r="C326" s="2" t="s">
        <v>1029</v>
      </c>
      <c r="D326" s="2" t="s">
        <v>12</v>
      </c>
      <c r="E326" s="2" t="s">
        <v>1435</v>
      </c>
      <c r="F326" s="2" t="s">
        <v>1395</v>
      </c>
      <c r="G326" s="2" t="s">
        <v>1030</v>
      </c>
      <c r="H326" s="65">
        <v>8150000</v>
      </c>
      <c r="I326" s="2" t="s">
        <v>1031</v>
      </c>
      <c r="J326" s="3">
        <v>45805</v>
      </c>
      <c r="K326" s="2" t="s">
        <v>1032</v>
      </c>
      <c r="L326" s="3">
        <v>45810</v>
      </c>
      <c r="M326" s="2" t="s">
        <v>1063</v>
      </c>
      <c r="N326" s="2" t="s">
        <v>1064</v>
      </c>
      <c r="O326" s="2">
        <f t="shared" si="12"/>
        <v>6</v>
      </c>
      <c r="P326" s="89"/>
    </row>
    <row r="327" spans="1:19">
      <c r="A327" s="2">
        <v>315</v>
      </c>
      <c r="B327" s="67" t="s">
        <v>1155</v>
      </c>
      <c r="C327" s="2" t="s">
        <v>1041</v>
      </c>
      <c r="D327" s="2" t="s">
        <v>1038</v>
      </c>
      <c r="E327" s="2" t="s">
        <v>1384</v>
      </c>
      <c r="F327" s="2" t="s">
        <v>1363</v>
      </c>
      <c r="G327" s="2" t="s">
        <v>1037</v>
      </c>
      <c r="H327" s="65">
        <v>15000000</v>
      </c>
      <c r="I327" s="2" t="s">
        <v>1039</v>
      </c>
      <c r="J327" s="3">
        <v>45805</v>
      </c>
      <c r="K327" s="2" t="s">
        <v>1040</v>
      </c>
      <c r="L327" s="3">
        <v>45817</v>
      </c>
      <c r="M327" s="2" t="s">
        <v>1079</v>
      </c>
      <c r="N327" s="2" t="s">
        <v>91</v>
      </c>
      <c r="O327" s="2">
        <f t="shared" si="12"/>
        <v>13</v>
      </c>
      <c r="P327" s="89"/>
    </row>
    <row r="328" spans="1:19">
      <c r="A328" s="2">
        <v>316</v>
      </c>
      <c r="B328" s="67" t="s">
        <v>1155</v>
      </c>
      <c r="C328" s="2" t="s">
        <v>1043</v>
      </c>
      <c r="D328" s="2" t="s">
        <v>1038</v>
      </c>
      <c r="E328" s="2" t="s">
        <v>28</v>
      </c>
      <c r="F328" s="2" t="s">
        <v>1475</v>
      </c>
      <c r="G328" s="2" t="s">
        <v>13</v>
      </c>
      <c r="H328" s="65">
        <v>14759000</v>
      </c>
      <c r="I328" s="2" t="s">
        <v>1042</v>
      </c>
      <c r="J328" s="3">
        <v>45805</v>
      </c>
      <c r="K328" s="2" t="s">
        <v>1040</v>
      </c>
      <c r="L328" s="3">
        <v>45807</v>
      </c>
      <c r="M328" s="2" t="s">
        <v>1046</v>
      </c>
      <c r="N328" s="2" t="s">
        <v>245</v>
      </c>
      <c r="O328" s="2">
        <f t="shared" si="12"/>
        <v>3</v>
      </c>
      <c r="P328" s="89"/>
    </row>
    <row r="329" spans="1:19" s="8" customFormat="1">
      <c r="A329" s="2">
        <v>317</v>
      </c>
      <c r="B329" s="67" t="s">
        <v>1155</v>
      </c>
      <c r="C329" s="76" t="s">
        <v>1041</v>
      </c>
      <c r="D329" s="76" t="s">
        <v>1038</v>
      </c>
      <c r="E329" s="76" t="s">
        <v>1384</v>
      </c>
      <c r="F329" s="76" t="s">
        <v>1363</v>
      </c>
      <c r="G329" s="76" t="s">
        <v>13</v>
      </c>
      <c r="H329" s="77">
        <v>49980000</v>
      </c>
      <c r="I329" s="76" t="s">
        <v>1039</v>
      </c>
      <c r="J329" s="78">
        <v>45805</v>
      </c>
      <c r="K329" s="76" t="s">
        <v>1040</v>
      </c>
      <c r="L329" s="78">
        <v>45810</v>
      </c>
      <c r="M329" s="76" t="s">
        <v>1047</v>
      </c>
      <c r="N329" s="76" t="s">
        <v>1048</v>
      </c>
      <c r="O329" s="76">
        <f t="shared" si="12"/>
        <v>6</v>
      </c>
      <c r="P329" s="89"/>
      <c r="Q329" s="83"/>
      <c r="R329" s="83"/>
      <c r="S329" s="83"/>
    </row>
    <row r="330" spans="1:19" s="70" customFormat="1" ht="17.25" thickBot="1">
      <c r="A330" s="2">
        <v>318</v>
      </c>
      <c r="B330" s="87" t="s">
        <v>1155</v>
      </c>
      <c r="C330" s="69" t="s">
        <v>1004</v>
      </c>
      <c r="D330" s="69" t="s">
        <v>12</v>
      </c>
      <c r="E330" s="69" t="s">
        <v>1384</v>
      </c>
      <c r="F330" s="69" t="s">
        <v>1378</v>
      </c>
      <c r="G330" s="69" t="s">
        <v>1002</v>
      </c>
      <c r="H330" s="73">
        <v>24156000</v>
      </c>
      <c r="I330" s="69" t="s">
        <v>573</v>
      </c>
      <c r="J330" s="74">
        <v>45806</v>
      </c>
      <c r="K330" s="69" t="s">
        <v>25</v>
      </c>
      <c r="L330" s="74">
        <v>45817</v>
      </c>
      <c r="M330" s="69" t="s">
        <v>1079</v>
      </c>
      <c r="N330" s="69" t="s">
        <v>91</v>
      </c>
      <c r="O330" s="69">
        <f>L330-J330+1</f>
        <v>12</v>
      </c>
      <c r="P330" s="91"/>
      <c r="Q330" s="71"/>
      <c r="R330" s="71"/>
      <c r="S330" s="71"/>
    </row>
    <row r="331" spans="1:19" ht="17.25" thickTop="1">
      <c r="A331" s="2">
        <v>319</v>
      </c>
      <c r="B331" s="67" t="s">
        <v>1155</v>
      </c>
      <c r="C331" s="67" t="s">
        <v>1058</v>
      </c>
      <c r="D331" s="67" t="s">
        <v>1045</v>
      </c>
      <c r="E331" s="67" t="s">
        <v>1057</v>
      </c>
      <c r="F331" s="67" t="s">
        <v>1565</v>
      </c>
      <c r="G331" s="67" t="s">
        <v>1049</v>
      </c>
      <c r="H331" s="80">
        <v>18410000</v>
      </c>
      <c r="I331" s="67" t="s">
        <v>1050</v>
      </c>
      <c r="J331" s="81">
        <v>45810</v>
      </c>
      <c r="K331" s="67" t="s">
        <v>1051</v>
      </c>
      <c r="L331" s="81">
        <v>45820</v>
      </c>
      <c r="M331" s="67" t="s">
        <v>1106</v>
      </c>
      <c r="N331" s="67" t="s">
        <v>17</v>
      </c>
      <c r="O331" s="84">
        <f t="shared" si="12"/>
        <v>11</v>
      </c>
      <c r="P331" s="90"/>
    </row>
    <row r="332" spans="1:19">
      <c r="A332" s="2">
        <v>320</v>
      </c>
      <c r="B332" s="67" t="s">
        <v>1155</v>
      </c>
      <c r="C332" s="2" t="s">
        <v>1059</v>
      </c>
      <c r="D332" s="2" t="s">
        <v>1045</v>
      </c>
      <c r="E332" s="2" t="s">
        <v>1384</v>
      </c>
      <c r="F332" s="2" t="s">
        <v>1343</v>
      </c>
      <c r="G332" s="2" t="s">
        <v>1052</v>
      </c>
      <c r="H332" s="65">
        <v>15067000</v>
      </c>
      <c r="I332" s="2" t="s">
        <v>1053</v>
      </c>
      <c r="J332" s="3">
        <v>45810</v>
      </c>
      <c r="K332" s="2" t="s">
        <v>70</v>
      </c>
      <c r="L332" s="3">
        <v>45818</v>
      </c>
      <c r="M332" s="2" t="s">
        <v>1082</v>
      </c>
      <c r="N332" s="2" t="s">
        <v>1080</v>
      </c>
      <c r="O332" s="2">
        <f t="shared" si="12"/>
        <v>9</v>
      </c>
      <c r="P332" s="89"/>
    </row>
    <row r="333" spans="1:19">
      <c r="A333" s="2">
        <v>321</v>
      </c>
      <c r="B333" s="67" t="s">
        <v>1155</v>
      </c>
      <c r="C333" s="2" t="s">
        <v>1060</v>
      </c>
      <c r="D333" s="2" t="s">
        <v>1045</v>
      </c>
      <c r="E333" s="2" t="s">
        <v>1384</v>
      </c>
      <c r="F333" s="2" t="s">
        <v>1369</v>
      </c>
      <c r="G333" s="2" t="s">
        <v>1054</v>
      </c>
      <c r="H333" s="65">
        <v>16258000</v>
      </c>
      <c r="I333" s="2" t="s">
        <v>1062</v>
      </c>
      <c r="J333" s="3">
        <v>45810</v>
      </c>
      <c r="K333" s="2" t="s">
        <v>70</v>
      </c>
      <c r="L333" s="3">
        <v>45813</v>
      </c>
      <c r="M333" s="2" t="s">
        <v>1069</v>
      </c>
      <c r="N333" s="2" t="s">
        <v>26</v>
      </c>
      <c r="O333" s="2">
        <f t="shared" si="12"/>
        <v>4</v>
      </c>
      <c r="P333" s="89"/>
    </row>
    <row r="334" spans="1:19">
      <c r="A334" s="2">
        <v>322</v>
      </c>
      <c r="B334" s="67" t="s">
        <v>1155</v>
      </c>
      <c r="C334" s="2" t="s">
        <v>1061</v>
      </c>
      <c r="D334" s="2" t="s">
        <v>1045</v>
      </c>
      <c r="E334" s="2" t="s">
        <v>1057</v>
      </c>
      <c r="F334" s="2" t="s">
        <v>1505</v>
      </c>
      <c r="G334" s="2" t="s">
        <v>1055</v>
      </c>
      <c r="H334" s="65">
        <v>12030000</v>
      </c>
      <c r="I334" s="2" t="s">
        <v>1056</v>
      </c>
      <c r="J334" s="3">
        <v>45810</v>
      </c>
      <c r="K334" s="2" t="s">
        <v>70</v>
      </c>
      <c r="L334" s="3">
        <v>45813</v>
      </c>
      <c r="M334" s="2" t="s">
        <v>1069</v>
      </c>
      <c r="N334" s="2" t="s">
        <v>26</v>
      </c>
      <c r="O334" s="2">
        <f t="shared" si="12"/>
        <v>4</v>
      </c>
      <c r="P334" s="89"/>
    </row>
    <row r="335" spans="1:19">
      <c r="A335" s="2">
        <v>323</v>
      </c>
      <c r="B335" s="67" t="s">
        <v>1156</v>
      </c>
      <c r="C335" s="2" t="s">
        <v>1157</v>
      </c>
      <c r="D335" s="2" t="s">
        <v>1158</v>
      </c>
      <c r="E335" s="2" t="s">
        <v>267</v>
      </c>
      <c r="F335" s="2" t="s">
        <v>1159</v>
      </c>
      <c r="G335" s="2" t="s">
        <v>13</v>
      </c>
      <c r="H335" s="65"/>
      <c r="I335" s="1" t="s">
        <v>1160</v>
      </c>
      <c r="J335" s="3">
        <v>45810</v>
      </c>
      <c r="K335" s="2" t="s">
        <v>1161</v>
      </c>
      <c r="L335" s="3">
        <v>45818</v>
      </c>
      <c r="M335" s="2" t="s">
        <v>1162</v>
      </c>
      <c r="N335" s="2" t="s">
        <v>1163</v>
      </c>
      <c r="O335" s="2">
        <f t="shared" si="12"/>
        <v>9</v>
      </c>
      <c r="P335" s="89" t="s">
        <v>1440</v>
      </c>
    </row>
    <row r="336" spans="1:19">
      <c r="A336" s="2">
        <v>324</v>
      </c>
      <c r="B336" s="67" t="s">
        <v>1164</v>
      </c>
      <c r="C336" s="2" t="s">
        <v>1075</v>
      </c>
      <c r="D336" s="2" t="s">
        <v>1076</v>
      </c>
      <c r="E336" s="2" t="s">
        <v>1384</v>
      </c>
      <c r="F336" s="2" t="s">
        <v>1351</v>
      </c>
      <c r="G336" s="2" t="s">
        <v>1065</v>
      </c>
      <c r="H336" s="65">
        <v>18690000</v>
      </c>
      <c r="I336" s="2" t="s">
        <v>1066</v>
      </c>
      <c r="J336" s="3">
        <v>45812</v>
      </c>
      <c r="K336" s="2" t="s">
        <v>1068</v>
      </c>
      <c r="L336" s="3">
        <v>45818</v>
      </c>
      <c r="M336" s="2" t="s">
        <v>1082</v>
      </c>
      <c r="N336" s="2" t="s">
        <v>1081</v>
      </c>
      <c r="O336" s="2">
        <f t="shared" si="12"/>
        <v>7</v>
      </c>
      <c r="P336" s="89"/>
    </row>
    <row r="337" spans="1:16">
      <c r="A337" s="2">
        <v>325</v>
      </c>
      <c r="B337" s="67" t="s">
        <v>1164</v>
      </c>
      <c r="C337" s="2" t="s">
        <v>1077</v>
      </c>
      <c r="D337" s="2" t="s">
        <v>1076</v>
      </c>
      <c r="E337" s="2" t="s">
        <v>1070</v>
      </c>
      <c r="F337" s="2" t="s">
        <v>1565</v>
      </c>
      <c r="G337" s="2" t="s">
        <v>1071</v>
      </c>
      <c r="H337" s="65">
        <v>8514000</v>
      </c>
      <c r="I337" s="2" t="s">
        <v>1072</v>
      </c>
      <c r="J337" s="3">
        <v>45812</v>
      </c>
      <c r="K337" s="2" t="s">
        <v>1073</v>
      </c>
      <c r="L337" s="3">
        <v>45813</v>
      </c>
      <c r="M337" s="2" t="s">
        <v>1069</v>
      </c>
      <c r="N337" s="2" t="s">
        <v>1074</v>
      </c>
      <c r="O337" s="2">
        <f t="shared" si="12"/>
        <v>2</v>
      </c>
      <c r="P337" s="89"/>
    </row>
    <row r="338" spans="1:16">
      <c r="A338" s="2">
        <v>326</v>
      </c>
      <c r="B338" s="67" t="s">
        <v>1164</v>
      </c>
      <c r="C338" s="2" t="s">
        <v>1078</v>
      </c>
      <c r="D338" s="2" t="s">
        <v>1076</v>
      </c>
      <c r="E338" s="2" t="s">
        <v>1070</v>
      </c>
      <c r="F338" s="2" t="s">
        <v>1562</v>
      </c>
      <c r="G338" s="2" t="s">
        <v>16</v>
      </c>
      <c r="H338" s="65">
        <v>21450000</v>
      </c>
      <c r="I338" s="2" t="s">
        <v>1107</v>
      </c>
      <c r="J338" s="3">
        <v>45813</v>
      </c>
      <c r="K338" s="2" t="s">
        <v>1069</v>
      </c>
      <c r="L338" s="3">
        <v>45820</v>
      </c>
      <c r="M338" s="2" t="s">
        <v>1106</v>
      </c>
      <c r="N338" s="2" t="s">
        <v>17</v>
      </c>
      <c r="O338" s="2">
        <f t="shared" si="12"/>
        <v>8</v>
      </c>
      <c r="P338" s="89"/>
    </row>
    <row r="339" spans="1:16">
      <c r="A339" s="2">
        <v>327</v>
      </c>
      <c r="B339" s="67" t="s">
        <v>1164</v>
      </c>
      <c r="C339" s="2" t="s">
        <v>9</v>
      </c>
      <c r="D339" s="2" t="s">
        <v>12</v>
      </c>
      <c r="E339" s="2" t="s">
        <v>28</v>
      </c>
      <c r="F339" s="2" t="s">
        <v>1562</v>
      </c>
      <c r="G339" s="2" t="s">
        <v>16</v>
      </c>
      <c r="H339" s="65">
        <v>3399000</v>
      </c>
      <c r="I339" s="2" t="s">
        <v>1108</v>
      </c>
      <c r="J339" s="3">
        <v>45813</v>
      </c>
      <c r="K339" s="2" t="s">
        <v>25</v>
      </c>
      <c r="L339" s="3">
        <v>45820</v>
      </c>
      <c r="M339" s="2" t="s">
        <v>25</v>
      </c>
      <c r="N339" s="2" t="s">
        <v>17</v>
      </c>
      <c r="O339" s="2">
        <f t="shared" ref="O339:O340" si="13">L339-J339+1</f>
        <v>8</v>
      </c>
      <c r="P339" s="89"/>
    </row>
    <row r="340" spans="1:16">
      <c r="A340" s="2">
        <v>328</v>
      </c>
      <c r="B340" s="67" t="s">
        <v>1164</v>
      </c>
      <c r="C340" s="2" t="s">
        <v>1075</v>
      </c>
      <c r="D340" s="2" t="s">
        <v>1076</v>
      </c>
      <c r="E340" s="2" t="s">
        <v>1435</v>
      </c>
      <c r="F340" s="2" t="s">
        <v>1429</v>
      </c>
      <c r="G340" s="2" t="s">
        <v>1065</v>
      </c>
      <c r="H340" s="65">
        <v>13373000</v>
      </c>
      <c r="I340" s="2" t="s">
        <v>1067</v>
      </c>
      <c r="J340" s="3">
        <v>45813</v>
      </c>
      <c r="K340" s="2" t="s">
        <v>1069</v>
      </c>
      <c r="L340" s="3">
        <v>45821</v>
      </c>
      <c r="M340" s="2" t="s">
        <v>1109</v>
      </c>
      <c r="N340" s="2" t="s">
        <v>26</v>
      </c>
      <c r="O340" s="2">
        <f t="shared" si="13"/>
        <v>9</v>
      </c>
      <c r="P340" s="89"/>
    </row>
    <row r="341" spans="1:16">
      <c r="A341" s="2">
        <v>329</v>
      </c>
      <c r="B341" s="67" t="s">
        <v>1164</v>
      </c>
      <c r="C341" s="2" t="s">
        <v>1100</v>
      </c>
      <c r="D341" s="2" t="s">
        <v>12</v>
      </c>
      <c r="E341" s="2" t="s">
        <v>28</v>
      </c>
      <c r="F341" s="2" t="s">
        <v>1566</v>
      </c>
      <c r="G341" s="2" t="s">
        <v>13</v>
      </c>
      <c r="H341" s="65">
        <v>18457700</v>
      </c>
      <c r="I341" s="2" t="s">
        <v>1083</v>
      </c>
      <c r="J341" s="3">
        <v>45817</v>
      </c>
      <c r="K341" s="2" t="s">
        <v>1086</v>
      </c>
      <c r="L341" s="3">
        <v>45820</v>
      </c>
      <c r="M341" s="2" t="s">
        <v>1106</v>
      </c>
      <c r="N341" s="2" t="s">
        <v>1089</v>
      </c>
      <c r="O341" s="2">
        <f t="shared" si="12"/>
        <v>4</v>
      </c>
      <c r="P341" s="89"/>
    </row>
    <row r="342" spans="1:16">
      <c r="A342" s="2">
        <v>330</v>
      </c>
      <c r="B342" s="67" t="s">
        <v>1164</v>
      </c>
      <c r="C342" s="2" t="s">
        <v>1102</v>
      </c>
      <c r="D342" s="2" t="s">
        <v>12</v>
      </c>
      <c r="E342" s="2" t="s">
        <v>28</v>
      </c>
      <c r="F342" s="2" t="s">
        <v>1556</v>
      </c>
      <c r="G342" s="2" t="s">
        <v>13</v>
      </c>
      <c r="H342" s="65">
        <v>9295000</v>
      </c>
      <c r="I342" s="2" t="s">
        <v>1084</v>
      </c>
      <c r="J342" s="3">
        <v>45817</v>
      </c>
      <c r="K342" s="2" t="s">
        <v>1086</v>
      </c>
      <c r="L342" s="3">
        <v>45819</v>
      </c>
      <c r="M342" s="2" t="s">
        <v>1087</v>
      </c>
      <c r="N342" s="2" t="s">
        <v>1089</v>
      </c>
      <c r="O342" s="2">
        <f t="shared" si="12"/>
        <v>3</v>
      </c>
      <c r="P342" s="89"/>
    </row>
    <row r="343" spans="1:16">
      <c r="A343" s="2">
        <v>331</v>
      </c>
      <c r="B343" s="67" t="s">
        <v>1164</v>
      </c>
      <c r="C343" s="2" t="s">
        <v>1101</v>
      </c>
      <c r="D343" s="2" t="s">
        <v>12</v>
      </c>
      <c r="E343" s="2" t="s">
        <v>1384</v>
      </c>
      <c r="F343" s="2" t="s">
        <v>1379</v>
      </c>
      <c r="G343" s="2" t="s">
        <v>14</v>
      </c>
      <c r="H343" s="65">
        <v>41000000</v>
      </c>
      <c r="I343" s="2" t="s">
        <v>1090</v>
      </c>
      <c r="J343" s="3">
        <v>45817</v>
      </c>
      <c r="K343" s="2" t="s">
        <v>1086</v>
      </c>
      <c r="L343" s="3">
        <v>45821</v>
      </c>
      <c r="M343" s="2" t="s">
        <v>1109</v>
      </c>
      <c r="N343" s="2" t="s">
        <v>1113</v>
      </c>
      <c r="O343" s="2">
        <f t="shared" si="12"/>
        <v>5</v>
      </c>
      <c r="P343" s="89"/>
    </row>
    <row r="344" spans="1:16">
      <c r="A344" s="2">
        <v>332</v>
      </c>
      <c r="B344" s="67" t="s">
        <v>1164</v>
      </c>
      <c r="C344" s="2" t="s">
        <v>1105</v>
      </c>
      <c r="D344" s="2" t="s">
        <v>12</v>
      </c>
      <c r="E344" s="2" t="s">
        <v>1384</v>
      </c>
      <c r="F344" s="2" t="s">
        <v>1353</v>
      </c>
      <c r="G344" s="2" t="s">
        <v>1095</v>
      </c>
      <c r="H344" s="65">
        <v>21172000</v>
      </c>
      <c r="I344" s="2" t="s">
        <v>809</v>
      </c>
      <c r="J344" s="3">
        <v>45817</v>
      </c>
      <c r="K344" s="2" t="s">
        <v>1099</v>
      </c>
      <c r="L344" s="3">
        <v>45825</v>
      </c>
      <c r="M344" s="2" t="s">
        <v>1115</v>
      </c>
      <c r="N344" s="2" t="s">
        <v>91</v>
      </c>
      <c r="O344" s="2">
        <f>L344-J344+1</f>
        <v>9</v>
      </c>
      <c r="P344" s="89"/>
    </row>
    <row r="345" spans="1:16">
      <c r="A345" s="2">
        <v>333</v>
      </c>
      <c r="B345" s="67" t="s">
        <v>1164</v>
      </c>
      <c r="C345" s="2" t="s">
        <v>1103</v>
      </c>
      <c r="D345" s="2" t="s">
        <v>12</v>
      </c>
      <c r="E345" s="2" t="s">
        <v>28</v>
      </c>
      <c r="F345" s="2" t="s">
        <v>1567</v>
      </c>
      <c r="G345" s="2" t="s">
        <v>14</v>
      </c>
      <c r="H345" s="65">
        <v>12178000</v>
      </c>
      <c r="I345" s="2" t="s">
        <v>1091</v>
      </c>
      <c r="J345" s="3">
        <v>45818</v>
      </c>
      <c r="K345" s="2" t="s">
        <v>1092</v>
      </c>
      <c r="L345" s="3">
        <v>45821</v>
      </c>
      <c r="M345" s="2" t="s">
        <v>1109</v>
      </c>
      <c r="N345" s="2" t="s">
        <v>26</v>
      </c>
      <c r="O345" s="2">
        <f t="shared" si="12"/>
        <v>4</v>
      </c>
      <c r="P345" s="89"/>
    </row>
    <row r="346" spans="1:16">
      <c r="A346" s="2">
        <v>334</v>
      </c>
      <c r="B346" s="67" t="s">
        <v>1164</v>
      </c>
      <c r="C346" s="2" t="s">
        <v>1104</v>
      </c>
      <c r="D346" s="2" t="s">
        <v>12</v>
      </c>
      <c r="E346" s="2" t="s">
        <v>1435</v>
      </c>
      <c r="F346" s="2" t="s">
        <v>1389</v>
      </c>
      <c r="G346" s="2" t="s">
        <v>1093</v>
      </c>
      <c r="H346" s="65">
        <v>6267800</v>
      </c>
      <c r="I346" s="2" t="s">
        <v>1094</v>
      </c>
      <c r="J346" s="3">
        <v>45818</v>
      </c>
      <c r="K346" s="2" t="s">
        <v>1092</v>
      </c>
      <c r="L346" s="3">
        <v>45820</v>
      </c>
      <c r="M346" s="2" t="s">
        <v>1088</v>
      </c>
      <c r="N346" s="2" t="s">
        <v>1089</v>
      </c>
      <c r="O346" s="2">
        <f t="shared" si="12"/>
        <v>3</v>
      </c>
      <c r="P346" s="89"/>
    </row>
    <row r="347" spans="1:16">
      <c r="A347" s="2">
        <v>335</v>
      </c>
      <c r="B347" s="67" t="s">
        <v>1164</v>
      </c>
      <c r="C347" s="2" t="s">
        <v>1102</v>
      </c>
      <c r="D347" s="2" t="s">
        <v>12</v>
      </c>
      <c r="E347" s="2" t="s">
        <v>1435</v>
      </c>
      <c r="F347" s="2" t="s">
        <v>1430</v>
      </c>
      <c r="G347" s="2" t="s">
        <v>13</v>
      </c>
      <c r="H347" s="65">
        <v>13332000</v>
      </c>
      <c r="I347" s="2" t="s">
        <v>1085</v>
      </c>
      <c r="J347" s="3">
        <v>45819</v>
      </c>
      <c r="K347" s="2" t="s">
        <v>1087</v>
      </c>
      <c r="L347" s="3">
        <v>45820</v>
      </c>
      <c r="M347" s="2" t="s">
        <v>1088</v>
      </c>
      <c r="N347" s="2" t="s">
        <v>1089</v>
      </c>
      <c r="O347" s="2">
        <f>L347-J347+1</f>
        <v>2</v>
      </c>
      <c r="P347" s="89"/>
    </row>
    <row r="348" spans="1:16">
      <c r="A348" s="2">
        <v>336</v>
      </c>
      <c r="B348" s="67" t="s">
        <v>1164</v>
      </c>
      <c r="C348" s="2" t="s">
        <v>1100</v>
      </c>
      <c r="D348" s="2" t="s">
        <v>12</v>
      </c>
      <c r="E348" s="2" t="s">
        <v>1435</v>
      </c>
      <c r="F348" s="2" t="s">
        <v>1399</v>
      </c>
      <c r="G348" s="2" t="s">
        <v>1096</v>
      </c>
      <c r="H348" s="65">
        <v>22990000</v>
      </c>
      <c r="I348" s="2" t="s">
        <v>1098</v>
      </c>
      <c r="J348" s="3">
        <v>45820</v>
      </c>
      <c r="K348" s="2" t="s">
        <v>1088</v>
      </c>
      <c r="L348" s="3">
        <v>45827</v>
      </c>
      <c r="M348" s="2" t="s">
        <v>1174</v>
      </c>
      <c r="N348" s="2" t="s">
        <v>17</v>
      </c>
      <c r="O348" s="2">
        <f>L348-J348+1</f>
        <v>8</v>
      </c>
      <c r="P348" s="89"/>
    </row>
    <row r="349" spans="1:16">
      <c r="A349" s="2">
        <v>337</v>
      </c>
      <c r="B349" s="67" t="s">
        <v>1164</v>
      </c>
      <c r="C349" s="2" t="s">
        <v>1114</v>
      </c>
      <c r="D349" s="2" t="s">
        <v>12</v>
      </c>
      <c r="E349" s="2" t="s">
        <v>1435</v>
      </c>
      <c r="F349" s="2" t="s">
        <v>1391</v>
      </c>
      <c r="G349" s="2" t="s">
        <v>14</v>
      </c>
      <c r="H349" s="65">
        <v>18832000</v>
      </c>
      <c r="I349" s="2" t="s">
        <v>1111</v>
      </c>
      <c r="J349" s="3">
        <v>45821</v>
      </c>
      <c r="K349" s="2" t="s">
        <v>1109</v>
      </c>
      <c r="L349" s="3">
        <v>45821</v>
      </c>
      <c r="M349" s="2" t="s">
        <v>1109</v>
      </c>
      <c r="N349" s="2" t="s">
        <v>26</v>
      </c>
      <c r="O349" s="2">
        <f t="shared" ref="O349:O359" si="14">L349-J349+1</f>
        <v>1</v>
      </c>
      <c r="P349" s="89"/>
    </row>
    <row r="350" spans="1:16">
      <c r="A350" s="2">
        <v>338</v>
      </c>
      <c r="B350" s="67" t="s">
        <v>1164</v>
      </c>
      <c r="C350" s="2" t="s">
        <v>1114</v>
      </c>
      <c r="D350" s="2" t="s">
        <v>12</v>
      </c>
      <c r="E350" s="2" t="s">
        <v>269</v>
      </c>
      <c r="F350" s="2" t="s">
        <v>1110</v>
      </c>
      <c r="G350" s="2" t="s">
        <v>14</v>
      </c>
      <c r="H350" s="65">
        <v>18546000</v>
      </c>
      <c r="I350" s="2" t="s">
        <v>1112</v>
      </c>
      <c r="J350" s="3">
        <v>45821</v>
      </c>
      <c r="K350" s="2" t="s">
        <v>1109</v>
      </c>
      <c r="L350" s="3">
        <v>45821</v>
      </c>
      <c r="M350" s="2" t="s">
        <v>1109</v>
      </c>
      <c r="N350" s="2" t="s">
        <v>26</v>
      </c>
      <c r="O350" s="2">
        <f t="shared" si="14"/>
        <v>1</v>
      </c>
      <c r="P350" s="89"/>
    </row>
    <row r="351" spans="1:16">
      <c r="A351" s="2">
        <v>339</v>
      </c>
      <c r="B351" s="67" t="s">
        <v>1164</v>
      </c>
      <c r="C351" s="2" t="s">
        <v>1100</v>
      </c>
      <c r="D351" s="2" t="s">
        <v>12</v>
      </c>
      <c r="E351" s="2" t="s">
        <v>1435</v>
      </c>
      <c r="F351" s="2" t="s">
        <v>1395</v>
      </c>
      <c r="G351" s="2" t="s">
        <v>1095</v>
      </c>
      <c r="H351" s="65">
        <v>21395000</v>
      </c>
      <c r="I351" s="2" t="s">
        <v>1097</v>
      </c>
      <c r="J351" s="3">
        <v>45821</v>
      </c>
      <c r="K351" s="2" t="s">
        <v>90</v>
      </c>
      <c r="L351" s="3">
        <v>45826</v>
      </c>
      <c r="M351" s="2" t="s">
        <v>1170</v>
      </c>
      <c r="N351" s="2" t="s">
        <v>1171</v>
      </c>
      <c r="O351" s="2">
        <f>L351-J351+1</f>
        <v>6</v>
      </c>
      <c r="P351" s="89"/>
    </row>
    <row r="352" spans="1:16">
      <c r="A352" s="2">
        <v>340</v>
      </c>
      <c r="B352" s="67" t="s">
        <v>1164</v>
      </c>
      <c r="C352" s="2" t="s">
        <v>1130</v>
      </c>
      <c r="D352" s="2" t="s">
        <v>1131</v>
      </c>
      <c r="E352" s="2" t="s">
        <v>1435</v>
      </c>
      <c r="F352" s="2" t="s">
        <v>1390</v>
      </c>
      <c r="G352" s="2" t="s">
        <v>13</v>
      </c>
      <c r="H352" s="65">
        <v>163031000</v>
      </c>
      <c r="I352" s="2" t="s">
        <v>1117</v>
      </c>
      <c r="J352" s="3">
        <v>45821</v>
      </c>
      <c r="K352" s="2" t="s">
        <v>1122</v>
      </c>
      <c r="L352" s="3">
        <v>45825</v>
      </c>
      <c r="M352" s="2" t="s">
        <v>1153</v>
      </c>
      <c r="N352" s="2" t="s">
        <v>1143</v>
      </c>
      <c r="O352" s="2">
        <f t="shared" si="14"/>
        <v>5</v>
      </c>
      <c r="P352" s="89"/>
    </row>
    <row r="353" spans="1:16">
      <c r="A353" s="2">
        <v>341</v>
      </c>
      <c r="B353" s="67" t="s">
        <v>1164</v>
      </c>
      <c r="C353" s="2" t="s">
        <v>1133</v>
      </c>
      <c r="D353" s="2" t="s">
        <v>1132</v>
      </c>
      <c r="E353" s="2" t="s">
        <v>28</v>
      </c>
      <c r="F353" s="2" t="s">
        <v>1562</v>
      </c>
      <c r="G353" s="2" t="s">
        <v>13</v>
      </c>
      <c r="H353" s="65">
        <v>10070000</v>
      </c>
      <c r="I353" s="2" t="s">
        <v>1118</v>
      </c>
      <c r="J353" s="3">
        <v>45821</v>
      </c>
      <c r="K353" s="2" t="s">
        <v>1122</v>
      </c>
      <c r="L353" s="3">
        <v>45826</v>
      </c>
      <c r="M353" s="2" t="s">
        <v>1146</v>
      </c>
      <c r="N353" s="2" t="s">
        <v>1143</v>
      </c>
      <c r="O353" s="2">
        <f t="shared" si="14"/>
        <v>6</v>
      </c>
      <c r="P353" s="89"/>
    </row>
    <row r="354" spans="1:16">
      <c r="A354" s="2">
        <v>342</v>
      </c>
      <c r="B354" s="67" t="s">
        <v>1164</v>
      </c>
      <c r="C354" s="2" t="s">
        <v>1134</v>
      </c>
      <c r="D354" s="2" t="s">
        <v>1135</v>
      </c>
      <c r="E354" s="2" t="s">
        <v>1435</v>
      </c>
      <c r="F354" s="2" t="s">
        <v>1421</v>
      </c>
      <c r="G354" s="2" t="s">
        <v>13</v>
      </c>
      <c r="H354" s="65">
        <v>42375000</v>
      </c>
      <c r="I354" s="2" t="s">
        <v>1039</v>
      </c>
      <c r="J354" s="3">
        <v>45824</v>
      </c>
      <c r="K354" s="2" t="s">
        <v>1123</v>
      </c>
      <c r="L354" s="3">
        <v>45826</v>
      </c>
      <c r="M354" s="2" t="s">
        <v>1146</v>
      </c>
      <c r="N354" s="2" t="s">
        <v>1143</v>
      </c>
      <c r="O354" s="2">
        <f t="shared" si="14"/>
        <v>3</v>
      </c>
      <c r="P354" s="89"/>
    </row>
    <row r="355" spans="1:16">
      <c r="A355" s="2">
        <v>343</v>
      </c>
      <c r="B355" s="67" t="s">
        <v>1164</v>
      </c>
      <c r="C355" s="2" t="s">
        <v>1136</v>
      </c>
      <c r="D355" s="2" t="s">
        <v>1135</v>
      </c>
      <c r="E355" s="2" t="s">
        <v>1435</v>
      </c>
      <c r="F355" s="2" t="s">
        <v>1411</v>
      </c>
      <c r="G355" s="2" t="s">
        <v>13</v>
      </c>
      <c r="H355" s="65">
        <v>47000000</v>
      </c>
      <c r="I355" s="2" t="s">
        <v>1119</v>
      </c>
      <c r="J355" s="3">
        <v>45824</v>
      </c>
      <c r="K355" s="2" t="s">
        <v>1123</v>
      </c>
      <c r="L355" s="3">
        <v>45827</v>
      </c>
      <c r="M355" s="2" t="s">
        <v>1173</v>
      </c>
      <c r="N355" s="2" t="s">
        <v>17</v>
      </c>
      <c r="O355" s="2">
        <f t="shared" si="14"/>
        <v>4</v>
      </c>
      <c r="P355" s="89"/>
    </row>
    <row r="356" spans="1:16">
      <c r="A356" s="2">
        <v>344</v>
      </c>
      <c r="B356" s="67" t="s">
        <v>1164</v>
      </c>
      <c r="C356" s="2" t="s">
        <v>1134</v>
      </c>
      <c r="D356" s="2" t="s">
        <v>1131</v>
      </c>
      <c r="E356" s="2" t="s">
        <v>1435</v>
      </c>
      <c r="F356" s="2" t="s">
        <v>1390</v>
      </c>
      <c r="G356" s="2" t="s">
        <v>1126</v>
      </c>
      <c r="H356" s="65">
        <v>11884450</v>
      </c>
      <c r="I356" s="2" t="s">
        <v>1127</v>
      </c>
      <c r="J356" s="3">
        <v>45824</v>
      </c>
      <c r="K356" s="2" t="s">
        <v>1123</v>
      </c>
      <c r="L356" s="3">
        <v>45826</v>
      </c>
      <c r="M356" s="2" t="s">
        <v>1146</v>
      </c>
      <c r="N356" s="2" t="s">
        <v>17</v>
      </c>
      <c r="O356" s="2">
        <f t="shared" si="14"/>
        <v>3</v>
      </c>
      <c r="P356" s="89"/>
    </row>
    <row r="357" spans="1:16">
      <c r="A357" s="2">
        <v>345</v>
      </c>
      <c r="B357" s="67" t="s">
        <v>1164</v>
      </c>
      <c r="C357" s="2" t="s">
        <v>1139</v>
      </c>
      <c r="D357" s="2" t="s">
        <v>1138</v>
      </c>
      <c r="E357" s="2" t="s">
        <v>1384</v>
      </c>
      <c r="F357" s="2" t="s">
        <v>1380</v>
      </c>
      <c r="G357" s="2" t="s">
        <v>14</v>
      </c>
      <c r="H357" s="65">
        <v>215938000</v>
      </c>
      <c r="I357" s="2" t="s">
        <v>1237</v>
      </c>
      <c r="J357" s="3">
        <v>45824</v>
      </c>
      <c r="K357" s="2" t="s">
        <v>1125</v>
      </c>
      <c r="L357" s="3">
        <v>45832</v>
      </c>
      <c r="M357" s="2" t="s">
        <v>1238</v>
      </c>
      <c r="N357" s="2" t="s">
        <v>17</v>
      </c>
      <c r="O357" s="2">
        <f t="shared" si="14"/>
        <v>9</v>
      </c>
      <c r="P357" s="89"/>
    </row>
    <row r="358" spans="1:16">
      <c r="A358" s="2">
        <v>346</v>
      </c>
      <c r="B358" s="67" t="s">
        <v>1164</v>
      </c>
      <c r="C358" s="2" t="s">
        <v>1137</v>
      </c>
      <c r="D358" s="2" t="s">
        <v>1135</v>
      </c>
      <c r="E358" s="2" t="s">
        <v>1384</v>
      </c>
      <c r="F358" s="2" t="s">
        <v>1370</v>
      </c>
      <c r="G358" s="2" t="s">
        <v>13</v>
      </c>
      <c r="H358" s="65">
        <v>10340000</v>
      </c>
      <c r="I358" s="2" t="s">
        <v>1120</v>
      </c>
      <c r="J358" s="3">
        <v>45825</v>
      </c>
      <c r="K358" s="2" t="s">
        <v>1124</v>
      </c>
      <c r="L358" s="3">
        <v>45827</v>
      </c>
      <c r="M358" s="2" t="s">
        <v>1173</v>
      </c>
      <c r="N358" s="2" t="s">
        <v>1172</v>
      </c>
      <c r="O358" s="2">
        <f t="shared" si="14"/>
        <v>3</v>
      </c>
      <c r="P358" s="89"/>
    </row>
    <row r="359" spans="1:16">
      <c r="A359" s="2">
        <v>347</v>
      </c>
      <c r="B359" s="67" t="s">
        <v>1164</v>
      </c>
      <c r="C359" s="2" t="s">
        <v>1137</v>
      </c>
      <c r="D359" s="2" t="s">
        <v>1135</v>
      </c>
      <c r="E359" s="2" t="s">
        <v>1435</v>
      </c>
      <c r="F359" s="2" t="s">
        <v>1431</v>
      </c>
      <c r="G359" s="2" t="s">
        <v>13</v>
      </c>
      <c r="H359" s="65">
        <v>47553960</v>
      </c>
      <c r="I359" s="2" t="s">
        <v>1121</v>
      </c>
      <c r="J359" s="3">
        <v>45825</v>
      </c>
      <c r="K359" s="2" t="s">
        <v>1124</v>
      </c>
      <c r="L359" s="3">
        <v>45827</v>
      </c>
      <c r="M359" s="2" t="s">
        <v>1173</v>
      </c>
      <c r="N359" s="2" t="s">
        <v>17</v>
      </c>
      <c r="O359" s="2">
        <f t="shared" si="14"/>
        <v>3</v>
      </c>
      <c r="P359" s="89"/>
    </row>
    <row r="360" spans="1:16">
      <c r="A360" s="2">
        <v>348</v>
      </c>
      <c r="B360" s="67" t="s">
        <v>1164</v>
      </c>
      <c r="C360" s="2" t="s">
        <v>1140</v>
      </c>
      <c r="D360" s="2" t="s">
        <v>1131</v>
      </c>
      <c r="E360" s="2" t="s">
        <v>1384</v>
      </c>
      <c r="F360" s="2" t="s">
        <v>1340</v>
      </c>
      <c r="G360" s="2" t="s">
        <v>1128</v>
      </c>
      <c r="H360" s="65">
        <v>21768000</v>
      </c>
      <c r="I360" s="2" t="s">
        <v>1129</v>
      </c>
      <c r="J360" s="3">
        <v>45825</v>
      </c>
      <c r="K360" s="2" t="s">
        <v>1124</v>
      </c>
      <c r="L360" s="3">
        <v>45827</v>
      </c>
      <c r="M360" s="2" t="s">
        <v>1173</v>
      </c>
      <c r="N360" s="2" t="s">
        <v>17</v>
      </c>
      <c r="O360" s="2">
        <f>L360-J360+1</f>
        <v>3</v>
      </c>
      <c r="P360" s="89"/>
    </row>
    <row r="361" spans="1:16">
      <c r="A361" s="2">
        <v>349</v>
      </c>
      <c r="B361" s="67" t="s">
        <v>1164</v>
      </c>
      <c r="C361" s="2" t="s">
        <v>1149</v>
      </c>
      <c r="D361" s="2" t="s">
        <v>27</v>
      </c>
      <c r="E361" s="2" t="s">
        <v>58</v>
      </c>
      <c r="F361" s="2" t="s">
        <v>1568</v>
      </c>
      <c r="G361" s="2" t="s">
        <v>13</v>
      </c>
      <c r="H361" s="65">
        <v>54900000</v>
      </c>
      <c r="I361" s="2" t="s">
        <v>1141</v>
      </c>
      <c r="J361" s="3">
        <v>45825</v>
      </c>
      <c r="K361" s="2" t="s">
        <v>132</v>
      </c>
      <c r="L361" s="3">
        <v>45832</v>
      </c>
      <c r="M361" s="2" t="s">
        <v>1239</v>
      </c>
      <c r="N361" s="2" t="s">
        <v>1240</v>
      </c>
      <c r="O361" s="2">
        <f>L361-J361+1</f>
        <v>8</v>
      </c>
      <c r="P361" s="89"/>
    </row>
    <row r="362" spans="1:16">
      <c r="A362" s="2">
        <v>350</v>
      </c>
      <c r="B362" s="67" t="s">
        <v>1164</v>
      </c>
      <c r="C362" s="2" t="s">
        <v>1150</v>
      </c>
      <c r="D362" s="2" t="s">
        <v>27</v>
      </c>
      <c r="E362" s="2" t="s">
        <v>1148</v>
      </c>
      <c r="F362" s="2" t="s">
        <v>1590</v>
      </c>
      <c r="G362" s="2" t="s">
        <v>13</v>
      </c>
      <c r="H362" s="65">
        <v>53267670</v>
      </c>
      <c r="I362" s="2" t="s">
        <v>1142</v>
      </c>
      <c r="J362" s="3">
        <v>45825</v>
      </c>
      <c r="K362" s="2" t="s">
        <v>132</v>
      </c>
      <c r="L362" s="3">
        <v>45827</v>
      </c>
      <c r="M362" s="2" t="s">
        <v>1173</v>
      </c>
      <c r="N362" s="2" t="s">
        <v>17</v>
      </c>
      <c r="O362" s="2">
        <f t="shared" ref="O362" si="15">L362-J362+1</f>
        <v>3</v>
      </c>
      <c r="P362" s="89"/>
    </row>
    <row r="363" spans="1:16">
      <c r="A363" s="2">
        <v>351</v>
      </c>
      <c r="B363" s="67" t="s">
        <v>1164</v>
      </c>
      <c r="C363" s="2" t="s">
        <v>1151</v>
      </c>
      <c r="D363" s="2" t="s">
        <v>27</v>
      </c>
      <c r="E363" s="2" t="s">
        <v>58</v>
      </c>
      <c r="F363" s="2" t="s">
        <v>1568</v>
      </c>
      <c r="G363" s="2" t="s">
        <v>92</v>
      </c>
      <c r="H363" s="65">
        <v>10319100</v>
      </c>
      <c r="I363" s="2" t="s">
        <v>1144</v>
      </c>
      <c r="J363" s="3">
        <v>45825</v>
      </c>
      <c r="K363" s="2" t="s">
        <v>132</v>
      </c>
      <c r="L363" s="3">
        <v>45827</v>
      </c>
      <c r="M363" s="2" t="s">
        <v>1173</v>
      </c>
      <c r="N363" s="2" t="s">
        <v>1172</v>
      </c>
      <c r="O363" s="2">
        <f t="shared" ref="O363:O381" si="16">L363-J363+1</f>
        <v>3</v>
      </c>
      <c r="P363" s="89"/>
    </row>
    <row r="364" spans="1:16">
      <c r="A364" s="2">
        <v>352</v>
      </c>
      <c r="B364" s="67" t="s">
        <v>1164</v>
      </c>
      <c r="C364" s="2" t="s">
        <v>1152</v>
      </c>
      <c r="D364" s="2" t="s">
        <v>27</v>
      </c>
      <c r="E364" s="2" t="s">
        <v>58</v>
      </c>
      <c r="F364" s="2" t="s">
        <v>1491</v>
      </c>
      <c r="G364" s="2" t="s">
        <v>92</v>
      </c>
      <c r="H364" s="65">
        <v>26922000</v>
      </c>
      <c r="I364" s="2" t="s">
        <v>1145</v>
      </c>
      <c r="J364" s="3">
        <v>45826</v>
      </c>
      <c r="K364" s="2" t="s">
        <v>1147</v>
      </c>
      <c r="L364" s="3">
        <v>45827</v>
      </c>
      <c r="M364" s="2" t="s">
        <v>1173</v>
      </c>
      <c r="N364" s="2" t="s">
        <v>17</v>
      </c>
      <c r="O364" s="2">
        <f t="shared" si="16"/>
        <v>2</v>
      </c>
      <c r="P364" s="89"/>
    </row>
    <row r="365" spans="1:16">
      <c r="A365" s="2">
        <v>353</v>
      </c>
      <c r="B365" s="67" t="s">
        <v>1155</v>
      </c>
      <c r="C365" s="2" t="s">
        <v>1208</v>
      </c>
      <c r="D365" s="2" t="s">
        <v>1207</v>
      </c>
      <c r="E365" s="2" t="s">
        <v>1175</v>
      </c>
      <c r="F365" s="2" t="s">
        <v>1591</v>
      </c>
      <c r="G365" s="2" t="s">
        <v>1176</v>
      </c>
      <c r="H365" s="65">
        <v>11527000</v>
      </c>
      <c r="I365" s="2" t="s">
        <v>1177</v>
      </c>
      <c r="J365" s="3">
        <v>45826</v>
      </c>
      <c r="K365" s="2" t="s">
        <v>1178</v>
      </c>
      <c r="L365" s="3">
        <v>45840</v>
      </c>
      <c r="M365" s="2" t="s">
        <v>1308</v>
      </c>
      <c r="N365" s="2" t="s">
        <v>26</v>
      </c>
      <c r="O365" s="2">
        <f t="shared" si="16"/>
        <v>15</v>
      </c>
      <c r="P365" s="89"/>
    </row>
    <row r="366" spans="1:16">
      <c r="A366" s="2">
        <v>354</v>
      </c>
      <c r="B366" s="67" t="s">
        <v>1155</v>
      </c>
      <c r="C366" s="2" t="s">
        <v>1210</v>
      </c>
      <c r="D366" s="2" t="s">
        <v>1211</v>
      </c>
      <c r="E366" s="2" t="s">
        <v>1179</v>
      </c>
      <c r="F366" s="2" t="s">
        <v>1569</v>
      </c>
      <c r="G366" s="2" t="s">
        <v>1181</v>
      </c>
      <c r="H366" s="65">
        <v>44374000</v>
      </c>
      <c r="I366" s="2" t="s">
        <v>1182</v>
      </c>
      <c r="J366" s="3">
        <v>45827</v>
      </c>
      <c r="K366" s="2" t="s">
        <v>1183</v>
      </c>
      <c r="L366" s="3">
        <v>45831</v>
      </c>
      <c r="M366" s="2" t="s">
        <v>1217</v>
      </c>
      <c r="N366" s="2" t="s">
        <v>1184</v>
      </c>
      <c r="O366" s="2">
        <f t="shared" si="16"/>
        <v>5</v>
      </c>
      <c r="P366" s="89"/>
    </row>
    <row r="367" spans="1:16">
      <c r="A367" s="2">
        <v>355</v>
      </c>
      <c r="B367" s="67" t="s">
        <v>1155</v>
      </c>
      <c r="C367" s="2" t="s">
        <v>1209</v>
      </c>
      <c r="D367" s="2" t="s">
        <v>1211</v>
      </c>
      <c r="E367" s="2" t="s">
        <v>1435</v>
      </c>
      <c r="F367" s="2" t="s">
        <v>1396</v>
      </c>
      <c r="G367" s="2" t="s">
        <v>1176</v>
      </c>
      <c r="H367" s="65">
        <v>16566000</v>
      </c>
      <c r="I367" s="2" t="s">
        <v>1185</v>
      </c>
      <c r="J367" s="3">
        <v>45827</v>
      </c>
      <c r="K367" s="2" t="s">
        <v>1186</v>
      </c>
      <c r="L367" s="3">
        <v>45831</v>
      </c>
      <c r="M367" s="2" t="s">
        <v>1217</v>
      </c>
      <c r="N367" s="2" t="s">
        <v>1187</v>
      </c>
      <c r="O367" s="2">
        <f t="shared" si="16"/>
        <v>5</v>
      </c>
      <c r="P367" s="89"/>
    </row>
    <row r="368" spans="1:16">
      <c r="A368" s="2">
        <v>356</v>
      </c>
      <c r="B368" s="67" t="s">
        <v>1155</v>
      </c>
      <c r="C368" s="2" t="s">
        <v>1212</v>
      </c>
      <c r="D368" s="2" t="s">
        <v>1211</v>
      </c>
      <c r="E368" s="2" t="s">
        <v>1179</v>
      </c>
      <c r="F368" s="2" t="s">
        <v>1511</v>
      </c>
      <c r="G368" s="2" t="s">
        <v>13</v>
      </c>
      <c r="H368" s="65">
        <v>15843000</v>
      </c>
      <c r="I368" s="2" t="s">
        <v>1188</v>
      </c>
      <c r="J368" s="3">
        <v>45827</v>
      </c>
      <c r="K368" s="2" t="s">
        <v>25</v>
      </c>
      <c r="L368" s="3">
        <v>45832</v>
      </c>
      <c r="M368" s="2" t="s">
        <v>1219</v>
      </c>
      <c r="N368" s="2" t="s">
        <v>1184</v>
      </c>
      <c r="O368" s="2">
        <f t="shared" si="16"/>
        <v>6</v>
      </c>
      <c r="P368" s="89"/>
    </row>
    <row r="369" spans="1:16">
      <c r="A369" s="2">
        <v>357</v>
      </c>
      <c r="B369" s="67" t="s">
        <v>1155</v>
      </c>
      <c r="C369" s="2" t="s">
        <v>1213</v>
      </c>
      <c r="D369" s="2" t="s">
        <v>1211</v>
      </c>
      <c r="E369" s="2" t="s">
        <v>28</v>
      </c>
      <c r="F369" s="2" t="s">
        <v>1562</v>
      </c>
      <c r="G369" s="2" t="s">
        <v>1176</v>
      </c>
      <c r="H369" s="65">
        <v>103707000</v>
      </c>
      <c r="I369" s="2" t="s">
        <v>1189</v>
      </c>
      <c r="J369" s="3">
        <v>45828</v>
      </c>
      <c r="K369" s="2" t="s">
        <v>1190</v>
      </c>
      <c r="L369" s="3">
        <v>45831</v>
      </c>
      <c r="M369" s="2" t="s">
        <v>1217</v>
      </c>
      <c r="N369" s="2" t="s">
        <v>17</v>
      </c>
      <c r="O369" s="2">
        <f t="shared" si="16"/>
        <v>4</v>
      </c>
      <c r="P369" s="89"/>
    </row>
    <row r="370" spans="1:16">
      <c r="A370" s="2">
        <v>358</v>
      </c>
      <c r="B370" s="67" t="s">
        <v>1155</v>
      </c>
      <c r="C370" s="2" t="s">
        <v>1214</v>
      </c>
      <c r="D370" s="2" t="s">
        <v>1211</v>
      </c>
      <c r="E370" s="2" t="s">
        <v>1384</v>
      </c>
      <c r="F370" s="2" t="s">
        <v>1352</v>
      </c>
      <c r="G370" s="2" t="s">
        <v>1191</v>
      </c>
      <c r="H370" s="65">
        <v>27220000</v>
      </c>
      <c r="I370" s="2" t="s">
        <v>1192</v>
      </c>
      <c r="J370" s="3">
        <v>45828</v>
      </c>
      <c r="K370" s="2" t="s">
        <v>1193</v>
      </c>
      <c r="L370" s="3">
        <v>45832</v>
      </c>
      <c r="M370" s="2" t="s">
        <v>1220</v>
      </c>
      <c r="N370" s="2" t="s">
        <v>17</v>
      </c>
      <c r="O370" s="2">
        <f t="shared" si="16"/>
        <v>5</v>
      </c>
      <c r="P370" s="89"/>
    </row>
    <row r="371" spans="1:16">
      <c r="A371" s="2">
        <v>359</v>
      </c>
      <c r="B371" s="67" t="s">
        <v>1155</v>
      </c>
      <c r="C371" s="2" t="s">
        <v>1215</v>
      </c>
      <c r="D371" s="2" t="s">
        <v>1211</v>
      </c>
      <c r="E371" s="2" t="s">
        <v>28</v>
      </c>
      <c r="F371" s="2" t="s">
        <v>1473</v>
      </c>
      <c r="G371" s="2" t="s">
        <v>13</v>
      </c>
      <c r="H371" s="65">
        <v>23410000</v>
      </c>
      <c r="I371" s="2" t="s">
        <v>1194</v>
      </c>
      <c r="J371" s="3">
        <v>45828</v>
      </c>
      <c r="K371" s="2" t="s">
        <v>1195</v>
      </c>
      <c r="L371" s="3">
        <v>45831</v>
      </c>
      <c r="M371" s="2" t="s">
        <v>1217</v>
      </c>
      <c r="N371" s="2" t="s">
        <v>1180</v>
      </c>
      <c r="O371" s="2">
        <f t="shared" si="16"/>
        <v>4</v>
      </c>
      <c r="P371" s="89"/>
    </row>
    <row r="372" spans="1:16">
      <c r="A372" s="2">
        <v>360</v>
      </c>
      <c r="B372" s="67" t="s">
        <v>1155</v>
      </c>
      <c r="C372" s="2" t="s">
        <v>1216</v>
      </c>
      <c r="D372" s="2" t="s">
        <v>1211</v>
      </c>
      <c r="E372" s="2" t="s">
        <v>1196</v>
      </c>
      <c r="F372" s="2" t="s">
        <v>1502</v>
      </c>
      <c r="G372" s="2" t="s">
        <v>13</v>
      </c>
      <c r="H372" s="65">
        <v>37169000</v>
      </c>
      <c r="I372" s="2" t="s">
        <v>1197</v>
      </c>
      <c r="J372" s="3">
        <v>45828</v>
      </c>
      <c r="K372" s="2" t="s">
        <v>1195</v>
      </c>
      <c r="L372" s="3">
        <v>45831</v>
      </c>
      <c r="M372" s="2" t="s">
        <v>1217</v>
      </c>
      <c r="N372" s="2" t="s">
        <v>1184</v>
      </c>
      <c r="O372" s="2">
        <f t="shared" si="16"/>
        <v>4</v>
      </c>
      <c r="P372" s="89"/>
    </row>
    <row r="373" spans="1:16">
      <c r="A373" s="2">
        <v>361</v>
      </c>
      <c r="B373" s="67" t="s">
        <v>1155</v>
      </c>
      <c r="C373" s="2" t="s">
        <v>1216</v>
      </c>
      <c r="D373" s="2" t="s">
        <v>1211</v>
      </c>
      <c r="E373" s="2" t="s">
        <v>1435</v>
      </c>
      <c r="F373" s="2" t="s">
        <v>1390</v>
      </c>
      <c r="G373" s="2" t="s">
        <v>13</v>
      </c>
      <c r="H373" s="65">
        <v>27400000</v>
      </c>
      <c r="I373" s="2" t="s">
        <v>1198</v>
      </c>
      <c r="J373" s="3">
        <v>45828</v>
      </c>
      <c r="K373" s="2" t="s">
        <v>1193</v>
      </c>
      <c r="L373" s="3">
        <v>45834</v>
      </c>
      <c r="M373" s="2" t="s">
        <v>1301</v>
      </c>
      <c r="N373" s="2" t="s">
        <v>1251</v>
      </c>
      <c r="O373" s="2">
        <f t="shared" si="16"/>
        <v>7</v>
      </c>
      <c r="P373" s="89"/>
    </row>
    <row r="374" spans="1:16">
      <c r="A374" s="2">
        <v>362</v>
      </c>
      <c r="B374" s="67" t="s">
        <v>1155</v>
      </c>
      <c r="C374" s="2" t="s">
        <v>1214</v>
      </c>
      <c r="D374" s="2" t="s">
        <v>1211</v>
      </c>
      <c r="E374" s="2" t="s">
        <v>1384</v>
      </c>
      <c r="F374" s="2" t="s">
        <v>1352</v>
      </c>
      <c r="G374" s="2" t="s">
        <v>1203</v>
      </c>
      <c r="H374" s="65">
        <v>15510000</v>
      </c>
      <c r="I374" s="2" t="s">
        <v>1204</v>
      </c>
      <c r="J374" s="3">
        <v>45828</v>
      </c>
      <c r="K374" s="2" t="s">
        <v>1206</v>
      </c>
      <c r="L374" s="3">
        <v>45832</v>
      </c>
      <c r="M374" s="2" t="s">
        <v>1224</v>
      </c>
      <c r="N374" s="2" t="s">
        <v>26</v>
      </c>
      <c r="O374" s="2">
        <f>L374-J374+1</f>
        <v>5</v>
      </c>
      <c r="P374" s="89"/>
    </row>
    <row r="375" spans="1:16">
      <c r="A375" s="2">
        <v>363</v>
      </c>
      <c r="B375" s="67" t="s">
        <v>1155</v>
      </c>
      <c r="C375" s="2" t="s">
        <v>1215</v>
      </c>
      <c r="D375" s="2" t="s">
        <v>1211</v>
      </c>
      <c r="E375" s="2" t="s">
        <v>28</v>
      </c>
      <c r="F375" s="2" t="s">
        <v>1473</v>
      </c>
      <c r="G375" s="2" t="s">
        <v>1203</v>
      </c>
      <c r="H375" s="65">
        <v>18260000</v>
      </c>
      <c r="I375" s="2" t="s">
        <v>1205</v>
      </c>
      <c r="J375" s="3">
        <v>45828</v>
      </c>
      <c r="K375" s="2" t="s">
        <v>1206</v>
      </c>
      <c r="L375" s="3">
        <v>45832</v>
      </c>
      <c r="M375" s="2" t="s">
        <v>132</v>
      </c>
      <c r="N375" s="2" t="s">
        <v>91</v>
      </c>
      <c r="O375" s="2">
        <f>L375-J375+1</f>
        <v>5</v>
      </c>
      <c r="P375" s="89"/>
    </row>
    <row r="376" spans="1:16">
      <c r="A376" s="2">
        <v>364</v>
      </c>
      <c r="B376" s="67" t="s">
        <v>1155</v>
      </c>
      <c r="C376" s="2" t="s">
        <v>1212</v>
      </c>
      <c r="D376" s="2" t="s">
        <v>1211</v>
      </c>
      <c r="E376" s="2" t="s">
        <v>1435</v>
      </c>
      <c r="F376" s="2" t="s">
        <v>1432</v>
      </c>
      <c r="G376" s="2" t="s">
        <v>1199</v>
      </c>
      <c r="H376" s="65">
        <v>27670000</v>
      </c>
      <c r="I376" s="2" t="s">
        <v>1116</v>
      </c>
      <c r="J376" s="3">
        <v>45829</v>
      </c>
      <c r="K376" s="2" t="s">
        <v>1200</v>
      </c>
      <c r="L376" s="3">
        <v>45832</v>
      </c>
      <c r="M376" s="2" t="s">
        <v>1218</v>
      </c>
      <c r="N376" s="2" t="s">
        <v>17</v>
      </c>
      <c r="O376" s="2">
        <f t="shared" si="16"/>
        <v>4</v>
      </c>
      <c r="P376" s="89"/>
    </row>
    <row r="377" spans="1:16">
      <c r="A377" s="2">
        <v>365</v>
      </c>
      <c r="B377" s="67" t="s">
        <v>1155</v>
      </c>
      <c r="C377" s="2" t="s">
        <v>1208</v>
      </c>
      <c r="D377" s="2" t="s">
        <v>1211</v>
      </c>
      <c r="E377" s="2" t="s">
        <v>1201</v>
      </c>
      <c r="F377" s="2" t="s">
        <v>1592</v>
      </c>
      <c r="G377" s="2" t="s">
        <v>1176</v>
      </c>
      <c r="H377" s="65">
        <v>17809000</v>
      </c>
      <c r="I377" s="2" t="s">
        <v>324</v>
      </c>
      <c r="J377" s="3">
        <v>45830</v>
      </c>
      <c r="K377" s="2" t="s">
        <v>237</v>
      </c>
      <c r="L377" s="3">
        <v>45834</v>
      </c>
      <c r="M377" s="2" t="s">
        <v>1236</v>
      </c>
      <c r="N377" s="2" t="s">
        <v>17</v>
      </c>
      <c r="O377" s="2">
        <f t="shared" si="16"/>
        <v>5</v>
      </c>
      <c r="P377" s="89"/>
    </row>
    <row r="378" spans="1:16">
      <c r="A378" s="2">
        <v>366</v>
      </c>
      <c r="B378" s="67" t="s">
        <v>1155</v>
      </c>
      <c r="C378" s="2" t="s">
        <v>1226</v>
      </c>
      <c r="D378" s="2" t="s">
        <v>1227</v>
      </c>
      <c r="E378" s="2" t="s">
        <v>1384</v>
      </c>
      <c r="F378" s="2" t="s">
        <v>1381</v>
      </c>
      <c r="G378" s="2" t="s">
        <v>1221</v>
      </c>
      <c r="H378" s="65">
        <v>21725000</v>
      </c>
      <c r="I378" s="2" t="s">
        <v>1222</v>
      </c>
      <c r="J378" s="3">
        <v>45832</v>
      </c>
      <c r="K378" s="2" t="s">
        <v>1223</v>
      </c>
      <c r="L378" s="3">
        <v>45832</v>
      </c>
      <c r="M378" s="2" t="s">
        <v>1224</v>
      </c>
      <c r="N378" s="2" t="s">
        <v>1225</v>
      </c>
      <c r="O378" s="2">
        <f t="shared" si="16"/>
        <v>1</v>
      </c>
      <c r="P378" s="89"/>
    </row>
    <row r="379" spans="1:16">
      <c r="A379" s="2">
        <v>367</v>
      </c>
      <c r="B379" s="67" t="s">
        <v>1155</v>
      </c>
      <c r="C379" s="2" t="s">
        <v>1233</v>
      </c>
      <c r="D379" s="2" t="s">
        <v>141</v>
      </c>
      <c r="E379" s="2" t="s">
        <v>1384</v>
      </c>
      <c r="F379" s="2" t="s">
        <v>1382</v>
      </c>
      <c r="G379" s="2" t="s">
        <v>96</v>
      </c>
      <c r="H379" s="65">
        <v>34280000</v>
      </c>
      <c r="I379" s="2" t="s">
        <v>1228</v>
      </c>
      <c r="J379" s="3">
        <v>45833</v>
      </c>
      <c r="K379" s="2" t="s">
        <v>1229</v>
      </c>
      <c r="L379" s="3">
        <v>45834</v>
      </c>
      <c r="M379" s="2" t="s">
        <v>87</v>
      </c>
      <c r="N379" s="2" t="s">
        <v>1252</v>
      </c>
      <c r="O379" s="2">
        <f t="shared" si="16"/>
        <v>2</v>
      </c>
      <c r="P379" s="89"/>
    </row>
    <row r="380" spans="1:16">
      <c r="A380" s="2">
        <v>368</v>
      </c>
      <c r="B380" s="67" t="s">
        <v>1155</v>
      </c>
      <c r="C380" s="2" t="s">
        <v>1234</v>
      </c>
      <c r="D380" s="2" t="s">
        <v>141</v>
      </c>
      <c r="E380" s="2" t="s">
        <v>102</v>
      </c>
      <c r="F380" s="2" t="s">
        <v>1570</v>
      </c>
      <c r="G380" s="2" t="s">
        <v>1230</v>
      </c>
      <c r="H380" s="65">
        <v>26620000</v>
      </c>
      <c r="I380" s="2" t="s">
        <v>1231</v>
      </c>
      <c r="J380" s="3">
        <v>45833</v>
      </c>
      <c r="K380" s="2" t="s">
        <v>1229</v>
      </c>
      <c r="L380" s="3">
        <v>45840</v>
      </c>
      <c r="M380" s="2" t="s">
        <v>1293</v>
      </c>
      <c r="N380" s="2" t="s">
        <v>91</v>
      </c>
      <c r="O380" s="2">
        <f t="shared" si="16"/>
        <v>8</v>
      </c>
      <c r="P380" s="89"/>
    </row>
    <row r="381" spans="1:16">
      <c r="A381" s="2">
        <v>369</v>
      </c>
      <c r="B381" s="67" t="s">
        <v>1155</v>
      </c>
      <c r="C381" s="2" t="s">
        <v>1235</v>
      </c>
      <c r="D381" s="2" t="s">
        <v>141</v>
      </c>
      <c r="E381" s="2" t="s">
        <v>1232</v>
      </c>
      <c r="F381" s="2" t="s">
        <v>1571</v>
      </c>
      <c r="G381" s="2" t="s">
        <v>1230</v>
      </c>
      <c r="H381" s="65">
        <v>21510000</v>
      </c>
      <c r="I381" s="2" t="s">
        <v>809</v>
      </c>
      <c r="J381" s="3">
        <v>45833</v>
      </c>
      <c r="K381" s="2" t="s">
        <v>1229</v>
      </c>
      <c r="L381" s="3">
        <v>45840</v>
      </c>
      <c r="M381" s="2" t="s">
        <v>1293</v>
      </c>
      <c r="N381" s="2" t="s">
        <v>26</v>
      </c>
      <c r="O381" s="2">
        <f t="shared" si="16"/>
        <v>8</v>
      </c>
      <c r="P381" s="89"/>
    </row>
    <row r="382" spans="1:16">
      <c r="A382" s="2">
        <v>370</v>
      </c>
      <c r="B382" s="67" t="s">
        <v>1155</v>
      </c>
      <c r="C382" s="2" t="s">
        <v>1272</v>
      </c>
      <c r="D382" s="2" t="s">
        <v>1271</v>
      </c>
      <c r="E382" s="2" t="s">
        <v>1435</v>
      </c>
      <c r="F382" s="2" t="s">
        <v>1402</v>
      </c>
      <c r="G382" s="2" t="s">
        <v>13</v>
      </c>
      <c r="H382" s="65">
        <v>5590000</v>
      </c>
      <c r="I382" s="2" t="s">
        <v>1242</v>
      </c>
      <c r="J382" s="3">
        <v>45834</v>
      </c>
      <c r="K382" s="2" t="s">
        <v>1254</v>
      </c>
      <c r="L382" s="3">
        <v>45834</v>
      </c>
      <c r="M382" s="2" t="s">
        <v>1302</v>
      </c>
      <c r="N382" s="2" t="s">
        <v>1253</v>
      </c>
      <c r="O382" s="2">
        <f t="shared" ref="O382:O387" si="17">L382-J382+1</f>
        <v>1</v>
      </c>
      <c r="P382" s="89"/>
    </row>
    <row r="383" spans="1:16">
      <c r="A383" s="2">
        <v>371</v>
      </c>
      <c r="B383" s="67" t="s">
        <v>1155</v>
      </c>
      <c r="C383" s="2" t="s">
        <v>1273</v>
      </c>
      <c r="D383" s="2" t="s">
        <v>1271</v>
      </c>
      <c r="E383" s="2" t="s">
        <v>28</v>
      </c>
      <c r="F383" s="2" t="s">
        <v>1572</v>
      </c>
      <c r="G383" s="2" t="s">
        <v>13</v>
      </c>
      <c r="H383" s="65">
        <v>54620000</v>
      </c>
      <c r="I383" s="2" t="s">
        <v>1243</v>
      </c>
      <c r="J383" s="3">
        <v>45834</v>
      </c>
      <c r="K383" s="2" t="s">
        <v>1254</v>
      </c>
      <c r="L383" s="3">
        <v>45838</v>
      </c>
      <c r="M383" s="2" t="s">
        <v>1303</v>
      </c>
      <c r="N383" s="2" t="s">
        <v>1279</v>
      </c>
      <c r="O383" s="2">
        <f t="shared" si="17"/>
        <v>5</v>
      </c>
      <c r="P383" s="89"/>
    </row>
    <row r="384" spans="1:16">
      <c r="A384" s="2">
        <v>372</v>
      </c>
      <c r="B384" s="67" t="s">
        <v>1155</v>
      </c>
      <c r="C384" s="2" t="s">
        <v>1272</v>
      </c>
      <c r="D384" s="2" t="s">
        <v>1271</v>
      </c>
      <c r="E384" s="2" t="s">
        <v>28</v>
      </c>
      <c r="F384" s="2" t="s">
        <v>1545</v>
      </c>
      <c r="G384" s="2" t="s">
        <v>13</v>
      </c>
      <c r="H384" s="65">
        <v>50000000</v>
      </c>
      <c r="I384" s="2" t="s">
        <v>1244</v>
      </c>
      <c r="J384" s="3">
        <v>45834</v>
      </c>
      <c r="K384" s="2" t="s">
        <v>1254</v>
      </c>
      <c r="L384" s="3">
        <v>45838</v>
      </c>
      <c r="M384" s="2" t="s">
        <v>1303</v>
      </c>
      <c r="N384" s="2" t="s">
        <v>1279</v>
      </c>
      <c r="O384" s="2">
        <f t="shared" si="17"/>
        <v>5</v>
      </c>
      <c r="P384" s="89"/>
    </row>
    <row r="385" spans="1:19">
      <c r="A385" s="2">
        <v>373</v>
      </c>
      <c r="B385" s="67" t="s">
        <v>1155</v>
      </c>
      <c r="C385" s="2" t="s">
        <v>1274</v>
      </c>
      <c r="D385" s="2" t="s">
        <v>1271</v>
      </c>
      <c r="E385" s="2" t="s">
        <v>1269</v>
      </c>
      <c r="F385" s="2" t="s">
        <v>1573</v>
      </c>
      <c r="G385" s="2" t="s">
        <v>13</v>
      </c>
      <c r="H385" s="65">
        <v>85478690</v>
      </c>
      <c r="I385" s="2" t="s">
        <v>1245</v>
      </c>
      <c r="J385" s="3">
        <v>45834</v>
      </c>
      <c r="K385" s="2" t="s">
        <v>1254</v>
      </c>
      <c r="L385" s="3">
        <v>45838</v>
      </c>
      <c r="M385" s="2" t="s">
        <v>1303</v>
      </c>
      <c r="N385" s="2" t="s">
        <v>1279</v>
      </c>
      <c r="O385" s="2">
        <f t="shared" si="17"/>
        <v>5</v>
      </c>
      <c r="P385" s="89"/>
    </row>
    <row r="386" spans="1:19">
      <c r="A386" s="2">
        <v>374</v>
      </c>
      <c r="B386" s="67" t="s">
        <v>1155</v>
      </c>
      <c r="C386" s="2" t="s">
        <v>1277</v>
      </c>
      <c r="D386" s="2" t="s">
        <v>1270</v>
      </c>
      <c r="E386" s="2" t="s">
        <v>28</v>
      </c>
      <c r="F386" s="2" t="s">
        <v>1505</v>
      </c>
      <c r="G386" s="2" t="s">
        <v>14</v>
      </c>
      <c r="H386" s="65">
        <v>27742000</v>
      </c>
      <c r="I386" s="2" t="s">
        <v>1257</v>
      </c>
      <c r="J386" s="3">
        <v>45834</v>
      </c>
      <c r="K386" s="2" t="s">
        <v>1265</v>
      </c>
      <c r="L386" s="3">
        <v>45841</v>
      </c>
      <c r="M386" s="2" t="s">
        <v>1310</v>
      </c>
      <c r="N386" s="2" t="s">
        <v>1309</v>
      </c>
      <c r="O386" s="2">
        <f t="shared" si="17"/>
        <v>8</v>
      </c>
      <c r="P386" s="89"/>
    </row>
    <row r="387" spans="1:19">
      <c r="A387" s="2">
        <v>375</v>
      </c>
      <c r="B387" s="67" t="s">
        <v>1155</v>
      </c>
      <c r="C387" s="2" t="s">
        <v>1273</v>
      </c>
      <c r="D387" s="2" t="s">
        <v>1270</v>
      </c>
      <c r="E387" s="2" t="s">
        <v>28</v>
      </c>
      <c r="F387" s="2" t="s">
        <v>1574</v>
      </c>
      <c r="G387" s="2" t="s">
        <v>14</v>
      </c>
      <c r="H387" s="65">
        <v>30996000</v>
      </c>
      <c r="I387" s="2" t="s">
        <v>1258</v>
      </c>
      <c r="J387" s="3">
        <v>45834</v>
      </c>
      <c r="K387" s="2" t="s">
        <v>1265</v>
      </c>
      <c r="L387" s="3">
        <v>45841</v>
      </c>
      <c r="M387" s="2" t="s">
        <v>25</v>
      </c>
      <c r="N387" s="2" t="s">
        <v>1325</v>
      </c>
      <c r="O387" s="2">
        <f t="shared" si="17"/>
        <v>8</v>
      </c>
      <c r="P387" s="89"/>
    </row>
    <row r="388" spans="1:19">
      <c r="A388" s="2">
        <v>376</v>
      </c>
      <c r="B388" s="67" t="s">
        <v>1155</v>
      </c>
      <c r="C388" s="2" t="s">
        <v>1273</v>
      </c>
      <c r="D388" s="2" t="s">
        <v>1270</v>
      </c>
      <c r="E388" s="2" t="s">
        <v>28</v>
      </c>
      <c r="F388" s="2" t="s">
        <v>1572</v>
      </c>
      <c r="G388" s="2" t="s">
        <v>1260</v>
      </c>
      <c r="H388" s="65">
        <v>25520000</v>
      </c>
      <c r="I388" s="2" t="s">
        <v>1262</v>
      </c>
      <c r="J388" s="3">
        <v>45834</v>
      </c>
      <c r="K388" s="2" t="s">
        <v>1254</v>
      </c>
      <c r="L388" s="3">
        <v>45840</v>
      </c>
      <c r="M388" s="2" t="s">
        <v>1305</v>
      </c>
      <c r="N388" s="2" t="s">
        <v>1279</v>
      </c>
      <c r="O388" s="2">
        <f t="shared" ref="O388" si="18">L388-J388+1</f>
        <v>7</v>
      </c>
      <c r="P388" s="89"/>
    </row>
    <row r="389" spans="1:19">
      <c r="A389" s="2">
        <v>377</v>
      </c>
      <c r="B389" s="67" t="s">
        <v>1155</v>
      </c>
      <c r="C389" s="2" t="s">
        <v>1275</v>
      </c>
      <c r="D389" s="2" t="s">
        <v>1271</v>
      </c>
      <c r="E389" s="2" t="s">
        <v>28</v>
      </c>
      <c r="F389" s="2" t="s">
        <v>1575</v>
      </c>
      <c r="G389" s="2" t="s">
        <v>13</v>
      </c>
      <c r="H389" s="65">
        <v>7565000</v>
      </c>
      <c r="I389" s="2" t="s">
        <v>1246</v>
      </c>
      <c r="J389" s="3">
        <v>45835</v>
      </c>
      <c r="K389" s="2" t="s">
        <v>1255</v>
      </c>
      <c r="L389" s="3">
        <v>45839</v>
      </c>
      <c r="M389" s="2" t="s">
        <v>1304</v>
      </c>
      <c r="N389" s="2" t="s">
        <v>91</v>
      </c>
      <c r="O389" s="2">
        <f t="shared" ref="O389:O392" si="19">L389-J389+1</f>
        <v>5</v>
      </c>
      <c r="P389" s="89"/>
    </row>
    <row r="390" spans="1:19">
      <c r="A390" s="2">
        <v>378</v>
      </c>
      <c r="B390" s="67" t="s">
        <v>1155</v>
      </c>
      <c r="C390" s="2" t="s">
        <v>1276</v>
      </c>
      <c r="D390" s="2" t="s">
        <v>1271</v>
      </c>
      <c r="E390" s="2" t="s">
        <v>1384</v>
      </c>
      <c r="F390" s="2" t="s">
        <v>1383</v>
      </c>
      <c r="G390" s="2" t="s">
        <v>13</v>
      </c>
      <c r="H390" s="65">
        <v>21000000</v>
      </c>
      <c r="I390" s="2" t="s">
        <v>1247</v>
      </c>
      <c r="J390" s="3">
        <v>45835</v>
      </c>
      <c r="K390" s="2" t="s">
        <v>1255</v>
      </c>
      <c r="L390" s="3">
        <v>45839</v>
      </c>
      <c r="M390" s="2" t="s">
        <v>1304</v>
      </c>
      <c r="N390" s="2" t="s">
        <v>91</v>
      </c>
      <c r="O390" s="2">
        <f t="shared" si="19"/>
        <v>5</v>
      </c>
      <c r="P390" s="89"/>
    </row>
    <row r="391" spans="1:19">
      <c r="A391" s="2">
        <v>379</v>
      </c>
      <c r="B391" s="67" t="s">
        <v>1155</v>
      </c>
      <c r="C391" s="2" t="s">
        <v>1275</v>
      </c>
      <c r="D391" s="2" t="s">
        <v>1270</v>
      </c>
      <c r="E391" s="2" t="s">
        <v>269</v>
      </c>
      <c r="F391" s="2" t="s">
        <v>1241</v>
      </c>
      <c r="G391" s="2" t="s">
        <v>13</v>
      </c>
      <c r="H391" s="65">
        <v>9348000</v>
      </c>
      <c r="I391" s="2" t="s">
        <v>1248</v>
      </c>
      <c r="J391" s="3">
        <v>45835</v>
      </c>
      <c r="K391" s="2" t="s">
        <v>1255</v>
      </c>
      <c r="L391" s="3">
        <v>45840</v>
      </c>
      <c r="M391" s="2" t="s">
        <v>1306</v>
      </c>
      <c r="N391" s="2" t="s">
        <v>1307</v>
      </c>
      <c r="O391" s="2">
        <f t="shared" si="19"/>
        <v>6</v>
      </c>
      <c r="P391" s="89"/>
    </row>
    <row r="392" spans="1:19">
      <c r="A392" s="2">
        <v>380</v>
      </c>
      <c r="B392" s="67" t="s">
        <v>1155</v>
      </c>
      <c r="C392" s="2" t="s">
        <v>1275</v>
      </c>
      <c r="D392" s="2" t="s">
        <v>1270</v>
      </c>
      <c r="E392" s="2" t="s">
        <v>1384</v>
      </c>
      <c r="F392" s="2" t="s">
        <v>1357</v>
      </c>
      <c r="G392" s="2" t="s">
        <v>1261</v>
      </c>
      <c r="H392" s="65">
        <v>15506000</v>
      </c>
      <c r="I392" s="2" t="s">
        <v>1263</v>
      </c>
      <c r="J392" s="3">
        <v>45836</v>
      </c>
      <c r="K392" s="2" t="s">
        <v>1267</v>
      </c>
      <c r="L392" s="3">
        <v>45841</v>
      </c>
      <c r="M392" s="2" t="s">
        <v>1439</v>
      </c>
      <c r="N392" s="2" t="s">
        <v>17</v>
      </c>
      <c r="O392" s="2">
        <f t="shared" si="19"/>
        <v>6</v>
      </c>
      <c r="P392" s="89"/>
    </row>
    <row r="393" spans="1:19">
      <c r="A393" s="2">
        <v>381</v>
      </c>
      <c r="B393" s="67" t="s">
        <v>1155</v>
      </c>
      <c r="C393" s="2" t="s">
        <v>1275</v>
      </c>
      <c r="D393" s="2" t="s">
        <v>1270</v>
      </c>
      <c r="E393" s="2" t="s">
        <v>1435</v>
      </c>
      <c r="F393" s="2" t="s">
        <v>1433</v>
      </c>
      <c r="G393" s="2" t="s">
        <v>14</v>
      </c>
      <c r="H393" s="65">
        <v>42537000</v>
      </c>
      <c r="I393" s="2" t="s">
        <v>1259</v>
      </c>
      <c r="J393" s="3">
        <v>45838</v>
      </c>
      <c r="K393" s="2" t="s">
        <v>1266</v>
      </c>
      <c r="L393" s="3">
        <v>45845</v>
      </c>
      <c r="M393" s="2" t="s">
        <v>1438</v>
      </c>
      <c r="N393" s="2" t="s">
        <v>17</v>
      </c>
      <c r="O393" s="2">
        <f t="shared" ref="O393" si="20">L393-J393+1</f>
        <v>8</v>
      </c>
      <c r="P393" s="89"/>
    </row>
    <row r="394" spans="1:19">
      <c r="A394" s="2">
        <v>382</v>
      </c>
      <c r="B394" s="67" t="s">
        <v>1155</v>
      </c>
      <c r="C394" s="2" t="s">
        <v>1275</v>
      </c>
      <c r="D394" s="2" t="s">
        <v>1270</v>
      </c>
      <c r="E394" s="2" t="s">
        <v>28</v>
      </c>
      <c r="F394" s="2" t="s">
        <v>1576</v>
      </c>
      <c r="G394" s="2" t="s">
        <v>13</v>
      </c>
      <c r="H394" s="65">
        <v>26113750</v>
      </c>
      <c r="I394" s="2" t="s">
        <v>1249</v>
      </c>
      <c r="J394" s="3">
        <v>45838</v>
      </c>
      <c r="K394" s="2" t="s">
        <v>1256</v>
      </c>
      <c r="L394" s="3">
        <v>45840</v>
      </c>
      <c r="M394" s="2" t="s">
        <v>1306</v>
      </c>
      <c r="N394" s="2" t="s">
        <v>1307</v>
      </c>
      <c r="O394" s="2">
        <f t="shared" ref="O394:O396" si="21">L394-J394+1</f>
        <v>3</v>
      </c>
      <c r="P394" s="89"/>
    </row>
    <row r="395" spans="1:19">
      <c r="A395" s="2">
        <v>383</v>
      </c>
      <c r="B395" s="67" t="s">
        <v>1155</v>
      </c>
      <c r="C395" s="2" t="s">
        <v>1274</v>
      </c>
      <c r="D395" s="2" t="s">
        <v>1270</v>
      </c>
      <c r="E395" s="2" t="s">
        <v>28</v>
      </c>
      <c r="F395" s="2" t="s">
        <v>1539</v>
      </c>
      <c r="G395" s="2" t="s">
        <v>13</v>
      </c>
      <c r="H395" s="65">
        <v>17870600</v>
      </c>
      <c r="I395" s="2" t="s">
        <v>1250</v>
      </c>
      <c r="J395" s="3">
        <v>45838</v>
      </c>
      <c r="K395" s="2" t="s">
        <v>1256</v>
      </c>
      <c r="L395" s="3">
        <v>45840</v>
      </c>
      <c r="M395" s="2" t="s">
        <v>1306</v>
      </c>
      <c r="N395" s="2" t="s">
        <v>1307</v>
      </c>
      <c r="O395" s="2">
        <f t="shared" si="21"/>
        <v>3</v>
      </c>
      <c r="P395" s="89"/>
    </row>
    <row r="396" spans="1:19" s="70" customFormat="1" ht="17.25" thickBot="1">
      <c r="A396" s="2">
        <v>384</v>
      </c>
      <c r="B396" s="87" t="s">
        <v>1155</v>
      </c>
      <c r="C396" s="69" t="s">
        <v>1278</v>
      </c>
      <c r="D396" s="69" t="s">
        <v>1270</v>
      </c>
      <c r="E396" s="69" t="s">
        <v>1268</v>
      </c>
      <c r="F396" s="69" t="s">
        <v>1482</v>
      </c>
      <c r="G396" s="69" t="s">
        <v>1261</v>
      </c>
      <c r="H396" s="73">
        <v>5082000</v>
      </c>
      <c r="I396" s="69" t="s">
        <v>1264</v>
      </c>
      <c r="J396" s="74">
        <v>45838</v>
      </c>
      <c r="K396" s="69" t="s">
        <v>1266</v>
      </c>
      <c r="L396" s="74">
        <v>45840</v>
      </c>
      <c r="M396" s="69" t="s">
        <v>1293</v>
      </c>
      <c r="N396" s="69" t="s">
        <v>1300</v>
      </c>
      <c r="O396" s="69">
        <f t="shared" si="21"/>
        <v>3</v>
      </c>
      <c r="P396" s="91"/>
      <c r="Q396" s="71"/>
      <c r="R396" s="71"/>
      <c r="S396" s="71"/>
    </row>
    <row r="397" spans="1:19" ht="17.25" thickTop="1">
      <c r="A397" s="2">
        <v>385</v>
      </c>
      <c r="B397" s="67" t="s">
        <v>1155</v>
      </c>
      <c r="C397" s="67" t="s">
        <v>1298</v>
      </c>
      <c r="D397" s="67" t="s">
        <v>141</v>
      </c>
      <c r="E397" s="67" t="s">
        <v>1284</v>
      </c>
      <c r="F397" s="67" t="s">
        <v>1297</v>
      </c>
      <c r="G397" s="67" t="s">
        <v>13</v>
      </c>
      <c r="H397" s="80">
        <v>17000000</v>
      </c>
      <c r="I397" s="67" t="s">
        <v>1280</v>
      </c>
      <c r="J397" s="81">
        <v>45839</v>
      </c>
      <c r="K397" s="67" t="s">
        <v>1286</v>
      </c>
      <c r="L397" s="81">
        <v>45840</v>
      </c>
      <c r="M397" s="67" t="s">
        <v>1306</v>
      </c>
      <c r="N397" s="67" t="s">
        <v>1307</v>
      </c>
      <c r="O397" s="67">
        <f t="shared" ref="O397:O398" si="22">L397-J397+1</f>
        <v>2</v>
      </c>
      <c r="P397" s="90"/>
    </row>
    <row r="398" spans="1:19">
      <c r="A398" s="2">
        <v>386</v>
      </c>
      <c r="B398" s="67" t="s">
        <v>1155</v>
      </c>
      <c r="C398" s="2" t="s">
        <v>1295</v>
      </c>
      <c r="D398" s="2" t="s">
        <v>141</v>
      </c>
      <c r="E398" s="2" t="s">
        <v>1435</v>
      </c>
      <c r="F398" s="2" t="s">
        <v>1427</v>
      </c>
      <c r="G398" s="2" t="s">
        <v>13</v>
      </c>
      <c r="H398" s="65">
        <v>34793000</v>
      </c>
      <c r="I398" s="2" t="s">
        <v>1281</v>
      </c>
      <c r="J398" s="3">
        <v>45839</v>
      </c>
      <c r="K398" s="2" t="s">
        <v>1286</v>
      </c>
      <c r="L398" s="3">
        <v>45840</v>
      </c>
      <c r="M398" s="2" t="s">
        <v>1306</v>
      </c>
      <c r="N398" s="2" t="s">
        <v>1307</v>
      </c>
      <c r="O398" s="2">
        <f t="shared" si="22"/>
        <v>2</v>
      </c>
      <c r="P398" s="89"/>
    </row>
    <row r="399" spans="1:19">
      <c r="A399" s="2">
        <v>387</v>
      </c>
      <c r="B399" s="67" t="s">
        <v>1155</v>
      </c>
      <c r="C399" s="2" t="s">
        <v>1295</v>
      </c>
      <c r="D399" s="2" t="s">
        <v>1294</v>
      </c>
      <c r="E399" s="2" t="s">
        <v>1435</v>
      </c>
      <c r="F399" s="2" t="s">
        <v>1429</v>
      </c>
      <c r="G399" s="2" t="s">
        <v>1287</v>
      </c>
      <c r="H399" s="65">
        <v>34584000</v>
      </c>
      <c r="I399" s="2" t="s">
        <v>1288</v>
      </c>
      <c r="J399" s="3">
        <v>45839</v>
      </c>
      <c r="K399" s="2" t="s">
        <v>1286</v>
      </c>
      <c r="L399" s="3">
        <v>45840</v>
      </c>
      <c r="M399" s="2" t="s">
        <v>1313</v>
      </c>
      <c r="N399" s="2" t="s">
        <v>1312</v>
      </c>
      <c r="O399" s="2">
        <f t="shared" ref="O399:O401" si="23">L399-J399+1</f>
        <v>2</v>
      </c>
      <c r="P399" s="89"/>
    </row>
    <row r="400" spans="1:19">
      <c r="A400" s="2">
        <v>388</v>
      </c>
      <c r="B400" s="67" t="s">
        <v>1155</v>
      </c>
      <c r="C400" s="2" t="s">
        <v>1295</v>
      </c>
      <c r="D400" s="2" t="s">
        <v>1294</v>
      </c>
      <c r="E400" s="2" t="s">
        <v>1435</v>
      </c>
      <c r="F400" s="2" t="s">
        <v>1427</v>
      </c>
      <c r="G400" s="2" t="s">
        <v>1289</v>
      </c>
      <c r="H400" s="65">
        <v>5775000</v>
      </c>
      <c r="I400" s="2" t="s">
        <v>1291</v>
      </c>
      <c r="J400" s="3">
        <v>45839</v>
      </c>
      <c r="K400" s="2" t="s">
        <v>1286</v>
      </c>
      <c r="L400" s="3">
        <v>45841</v>
      </c>
      <c r="M400" s="2" t="s">
        <v>1311</v>
      </c>
      <c r="N400" s="2" t="s">
        <v>1309</v>
      </c>
      <c r="O400" s="2">
        <f t="shared" si="23"/>
        <v>3</v>
      </c>
      <c r="P400" s="89"/>
    </row>
    <row r="401" spans="1:16">
      <c r="A401" s="2">
        <v>389</v>
      </c>
      <c r="B401" s="67" t="s">
        <v>1155</v>
      </c>
      <c r="C401" s="2" t="s">
        <v>1296</v>
      </c>
      <c r="D401" s="2" t="s">
        <v>1294</v>
      </c>
      <c r="E401" s="2" t="s">
        <v>102</v>
      </c>
      <c r="F401" s="2" t="s">
        <v>1577</v>
      </c>
      <c r="G401" s="2" t="s">
        <v>1290</v>
      </c>
      <c r="H401" s="65">
        <v>11500000</v>
      </c>
      <c r="I401" s="2" t="s">
        <v>1292</v>
      </c>
      <c r="J401" s="3">
        <v>45840</v>
      </c>
      <c r="K401" s="2" t="s">
        <v>1293</v>
      </c>
      <c r="L401" s="3">
        <v>45847</v>
      </c>
      <c r="M401" s="2" t="s">
        <v>1611</v>
      </c>
      <c r="N401" s="2" t="s">
        <v>17</v>
      </c>
      <c r="O401" s="2">
        <f t="shared" si="23"/>
        <v>8</v>
      </c>
      <c r="P401" s="89"/>
    </row>
    <row r="402" spans="1:16">
      <c r="A402" s="2">
        <v>390</v>
      </c>
      <c r="B402" s="67" t="s">
        <v>1155</v>
      </c>
      <c r="C402" s="2" t="s">
        <v>1299</v>
      </c>
      <c r="D402" s="2" t="s">
        <v>141</v>
      </c>
      <c r="E402" s="2" t="s">
        <v>1283</v>
      </c>
      <c r="F402" s="2" t="s">
        <v>1504</v>
      </c>
      <c r="G402" s="2" t="s">
        <v>13</v>
      </c>
      <c r="H402" s="65">
        <v>46789000</v>
      </c>
      <c r="I402" s="2" t="s">
        <v>1282</v>
      </c>
      <c r="J402" s="3">
        <v>45840</v>
      </c>
      <c r="K402" s="2" t="s">
        <v>1146</v>
      </c>
      <c r="L402" s="3">
        <v>45842</v>
      </c>
      <c r="M402" s="2" t="s">
        <v>1323</v>
      </c>
      <c r="N402" s="2" t="s">
        <v>1320</v>
      </c>
      <c r="O402" s="2">
        <f t="shared" ref="O402:O408" si="24">L402-J402+1</f>
        <v>3</v>
      </c>
      <c r="P402" s="89"/>
    </row>
    <row r="403" spans="1:16">
      <c r="A403" s="2">
        <v>391</v>
      </c>
      <c r="B403" s="67" t="s">
        <v>1155</v>
      </c>
      <c r="C403" s="2" t="s">
        <v>1333</v>
      </c>
      <c r="D403" s="2" t="s">
        <v>12</v>
      </c>
      <c r="E403" s="2" t="s">
        <v>1384</v>
      </c>
      <c r="F403" s="2" t="s">
        <v>1350</v>
      </c>
      <c r="G403" s="2" t="s">
        <v>13</v>
      </c>
      <c r="H403" s="65">
        <v>26670000</v>
      </c>
      <c r="I403" s="2" t="s">
        <v>1314</v>
      </c>
      <c r="J403" s="3">
        <v>45840</v>
      </c>
      <c r="K403" s="2" t="s">
        <v>1146</v>
      </c>
      <c r="L403" s="3">
        <v>45842</v>
      </c>
      <c r="M403" s="2" t="s">
        <v>1323</v>
      </c>
      <c r="N403" s="2" t="s">
        <v>1321</v>
      </c>
      <c r="O403" s="2">
        <f t="shared" si="24"/>
        <v>3</v>
      </c>
      <c r="P403" s="89"/>
    </row>
    <row r="404" spans="1:16">
      <c r="A404" s="2">
        <v>392</v>
      </c>
      <c r="B404" s="67" t="s">
        <v>1155</v>
      </c>
      <c r="C404" s="2" t="s">
        <v>1334</v>
      </c>
      <c r="D404" s="2" t="s">
        <v>12</v>
      </c>
      <c r="E404" s="2" t="s">
        <v>1384</v>
      </c>
      <c r="F404" s="2" t="s">
        <v>1385</v>
      </c>
      <c r="G404" s="2" t="s">
        <v>13</v>
      </c>
      <c r="H404" s="65">
        <v>50000000</v>
      </c>
      <c r="I404" s="2" t="s">
        <v>1315</v>
      </c>
      <c r="J404" s="3">
        <v>45841</v>
      </c>
      <c r="K404" s="2" t="s">
        <v>1319</v>
      </c>
      <c r="L404" s="3">
        <v>45842</v>
      </c>
      <c r="M404" s="2" t="s">
        <v>1323</v>
      </c>
      <c r="N404" s="2" t="s">
        <v>1322</v>
      </c>
      <c r="O404" s="2">
        <f t="shared" si="24"/>
        <v>2</v>
      </c>
      <c r="P404" s="89"/>
    </row>
    <row r="405" spans="1:16">
      <c r="A405" s="2">
        <v>393</v>
      </c>
      <c r="B405" s="67" t="s">
        <v>1155</v>
      </c>
      <c r="C405" s="2" t="s">
        <v>1333</v>
      </c>
      <c r="D405" s="2" t="s">
        <v>12</v>
      </c>
      <c r="E405" s="2" t="s">
        <v>1435</v>
      </c>
      <c r="F405" s="2" t="s">
        <v>1436</v>
      </c>
      <c r="G405" s="2" t="s">
        <v>13</v>
      </c>
      <c r="H405" s="65">
        <v>144872000</v>
      </c>
      <c r="I405" s="2" t="s">
        <v>1316</v>
      </c>
      <c r="J405" s="3">
        <v>45841</v>
      </c>
      <c r="K405" s="2" t="s">
        <v>1319</v>
      </c>
      <c r="L405" s="3">
        <v>45842</v>
      </c>
      <c r="M405" s="2" t="s">
        <v>1323</v>
      </c>
      <c r="N405" s="2" t="s">
        <v>1322</v>
      </c>
      <c r="O405" s="2">
        <f t="shared" si="24"/>
        <v>2</v>
      </c>
      <c r="P405" s="89"/>
    </row>
    <row r="406" spans="1:16">
      <c r="A406" s="2">
        <v>394</v>
      </c>
      <c r="B406" s="67" t="s">
        <v>1155</v>
      </c>
      <c r="C406" s="2" t="s">
        <v>1335</v>
      </c>
      <c r="D406" s="2" t="s">
        <v>12</v>
      </c>
      <c r="E406" s="2" t="s">
        <v>1435</v>
      </c>
      <c r="F406" s="2" t="s">
        <v>1388</v>
      </c>
      <c r="G406" s="2" t="s">
        <v>13</v>
      </c>
      <c r="H406" s="65">
        <v>9724000</v>
      </c>
      <c r="I406" s="2" t="s">
        <v>1317</v>
      </c>
      <c r="J406" s="3">
        <v>45841</v>
      </c>
      <c r="K406" s="2" t="s">
        <v>1319</v>
      </c>
      <c r="L406" s="3">
        <v>45842</v>
      </c>
      <c r="M406" s="2" t="s">
        <v>1323</v>
      </c>
      <c r="N406" s="2" t="s">
        <v>17</v>
      </c>
      <c r="O406" s="2">
        <f t="shared" si="24"/>
        <v>2</v>
      </c>
      <c r="P406" s="89"/>
    </row>
    <row r="407" spans="1:16">
      <c r="A407" s="2">
        <v>395</v>
      </c>
      <c r="B407" s="67" t="s">
        <v>1155</v>
      </c>
      <c r="C407" s="2" t="s">
        <v>1336</v>
      </c>
      <c r="D407" s="2" t="s">
        <v>12</v>
      </c>
      <c r="E407" s="2" t="s">
        <v>1435</v>
      </c>
      <c r="F407" s="2" t="s">
        <v>1422</v>
      </c>
      <c r="G407" s="2" t="s">
        <v>13</v>
      </c>
      <c r="H407" s="65">
        <v>24664570</v>
      </c>
      <c r="I407" s="2" t="s">
        <v>1318</v>
      </c>
      <c r="J407" s="3">
        <v>45841</v>
      </c>
      <c r="K407" s="2" t="s">
        <v>1319</v>
      </c>
      <c r="L407" s="3">
        <v>45842</v>
      </c>
      <c r="M407" s="2" t="s">
        <v>1323</v>
      </c>
      <c r="N407" s="2" t="s">
        <v>17</v>
      </c>
      <c r="O407" s="2">
        <f t="shared" si="24"/>
        <v>2</v>
      </c>
      <c r="P407" s="89"/>
    </row>
    <row r="408" spans="1:16">
      <c r="A408" s="2">
        <v>396</v>
      </c>
      <c r="B408" s="67" t="s">
        <v>1155</v>
      </c>
      <c r="C408" s="2" t="s">
        <v>1337</v>
      </c>
      <c r="D408" s="2" t="s">
        <v>12</v>
      </c>
      <c r="E408" s="2" t="s">
        <v>1435</v>
      </c>
      <c r="F408" s="2" t="s">
        <v>1434</v>
      </c>
      <c r="G408" s="2" t="s">
        <v>1285</v>
      </c>
      <c r="H408" s="65">
        <v>215773250</v>
      </c>
      <c r="I408" s="2" t="s">
        <v>1327</v>
      </c>
      <c r="J408" s="3">
        <v>45841</v>
      </c>
      <c r="K408" s="2" t="s">
        <v>1329</v>
      </c>
      <c r="L408" s="3">
        <v>45845</v>
      </c>
      <c r="M408" s="2" t="s">
        <v>1438</v>
      </c>
      <c r="N408" s="2" t="s">
        <v>17</v>
      </c>
      <c r="O408" s="2">
        <f t="shared" si="24"/>
        <v>5</v>
      </c>
      <c r="P408" s="89"/>
    </row>
    <row r="409" spans="1:16">
      <c r="A409" s="2">
        <v>397</v>
      </c>
      <c r="B409" s="67" t="s">
        <v>1155</v>
      </c>
      <c r="C409" s="2" t="s">
        <v>1457</v>
      </c>
      <c r="D409" s="2" t="s">
        <v>12</v>
      </c>
      <c r="E409" s="2" t="s">
        <v>113</v>
      </c>
      <c r="F409" s="2" t="s">
        <v>1593</v>
      </c>
      <c r="G409" s="2" t="s">
        <v>13</v>
      </c>
      <c r="H409" s="65">
        <v>12210000</v>
      </c>
      <c r="I409" s="2" t="s">
        <v>1441</v>
      </c>
      <c r="J409" s="3">
        <v>45841</v>
      </c>
      <c r="K409" s="2" t="s">
        <v>25</v>
      </c>
      <c r="L409" s="3">
        <v>45845</v>
      </c>
      <c r="M409" s="2" t="s">
        <v>1467</v>
      </c>
      <c r="N409" s="2" t="s">
        <v>1455</v>
      </c>
      <c r="O409" s="2">
        <f>L409-J409+1</f>
        <v>5</v>
      </c>
      <c r="P409" s="89"/>
    </row>
    <row r="410" spans="1:16">
      <c r="A410" s="2">
        <v>398</v>
      </c>
      <c r="B410" s="67" t="s">
        <v>1155</v>
      </c>
      <c r="C410" s="2" t="s">
        <v>1458</v>
      </c>
      <c r="D410" s="2" t="s">
        <v>12</v>
      </c>
      <c r="E410" s="2" t="s">
        <v>1463</v>
      </c>
      <c r="F410" s="2" t="s">
        <v>1442</v>
      </c>
      <c r="G410" s="2" t="s">
        <v>13</v>
      </c>
      <c r="H410" s="65">
        <v>32000000</v>
      </c>
      <c r="I410" s="2" t="s">
        <v>1446</v>
      </c>
      <c r="J410" s="3">
        <v>45841</v>
      </c>
      <c r="K410" s="2" t="s">
        <v>25</v>
      </c>
      <c r="L410" s="3">
        <v>45845</v>
      </c>
      <c r="M410" s="2" t="s">
        <v>1467</v>
      </c>
      <c r="N410" s="2" t="s">
        <v>1455</v>
      </c>
      <c r="O410" s="2">
        <f>L410-J410+1</f>
        <v>5</v>
      </c>
      <c r="P410" s="89"/>
    </row>
    <row r="411" spans="1:16">
      <c r="A411" s="2">
        <v>399</v>
      </c>
      <c r="B411" s="67" t="s">
        <v>1155</v>
      </c>
      <c r="C411" s="2" t="s">
        <v>1336</v>
      </c>
      <c r="D411" s="2" t="s">
        <v>12</v>
      </c>
      <c r="E411" s="2" t="s">
        <v>1326</v>
      </c>
      <c r="F411" s="2" t="s">
        <v>1324</v>
      </c>
      <c r="G411" s="2" t="s">
        <v>1285</v>
      </c>
      <c r="H411" s="65">
        <v>11690000</v>
      </c>
      <c r="I411" s="2" t="s">
        <v>1328</v>
      </c>
      <c r="J411" s="3">
        <v>45842</v>
      </c>
      <c r="K411" s="2" t="s">
        <v>1323</v>
      </c>
      <c r="L411" s="3">
        <v>45848</v>
      </c>
      <c r="M411" s="2" t="s">
        <v>1630</v>
      </c>
      <c r="N411" s="2" t="s">
        <v>103</v>
      </c>
      <c r="O411" s="2">
        <f>L411-J411+1</f>
        <v>7</v>
      </c>
      <c r="P411" s="89"/>
    </row>
    <row r="412" spans="1:16">
      <c r="A412" s="2">
        <v>400</v>
      </c>
      <c r="B412" s="67" t="s">
        <v>1155</v>
      </c>
      <c r="C412" s="2" t="s">
        <v>1336</v>
      </c>
      <c r="D412" s="2" t="s">
        <v>12</v>
      </c>
      <c r="E412" s="2" t="s">
        <v>1435</v>
      </c>
      <c r="F412" s="2" t="s">
        <v>1437</v>
      </c>
      <c r="G412" s="2" t="s">
        <v>1331</v>
      </c>
      <c r="H412" s="65">
        <v>47940000</v>
      </c>
      <c r="I412" s="2" t="s">
        <v>1684</v>
      </c>
      <c r="J412" s="3">
        <v>45842</v>
      </c>
      <c r="K412" s="2" t="s">
        <v>1323</v>
      </c>
      <c r="L412" s="3">
        <v>45848</v>
      </c>
      <c r="M412" s="2" t="s">
        <v>1629</v>
      </c>
      <c r="N412" s="2" t="s">
        <v>1628</v>
      </c>
      <c r="O412" s="2">
        <f t="shared" ref="O412:O415" si="25">L412-J412+1</f>
        <v>7</v>
      </c>
      <c r="P412" s="89"/>
    </row>
    <row r="413" spans="1:16">
      <c r="A413" s="2">
        <v>401</v>
      </c>
      <c r="B413" s="67" t="s">
        <v>1155</v>
      </c>
      <c r="C413" s="2" t="s">
        <v>1336</v>
      </c>
      <c r="D413" s="2" t="s">
        <v>12</v>
      </c>
      <c r="E413" s="2" t="s">
        <v>1435</v>
      </c>
      <c r="F413" s="2" t="s">
        <v>1437</v>
      </c>
      <c r="G413" s="2" t="s">
        <v>1331</v>
      </c>
      <c r="H413" s="65">
        <v>3020000</v>
      </c>
      <c r="I413" s="2" t="s">
        <v>1682</v>
      </c>
      <c r="J413" s="3">
        <v>45842</v>
      </c>
      <c r="K413" s="2" t="s">
        <v>1323</v>
      </c>
      <c r="L413" s="3">
        <v>45848</v>
      </c>
      <c r="M413" s="2" t="s">
        <v>1629</v>
      </c>
      <c r="N413" s="2" t="s">
        <v>1628</v>
      </c>
      <c r="O413" s="2">
        <f t="shared" ref="O413:O414" si="26">L413-J413+1</f>
        <v>7</v>
      </c>
      <c r="P413" s="89"/>
    </row>
    <row r="414" spans="1:16">
      <c r="A414" s="2">
        <v>402</v>
      </c>
      <c r="B414" s="67" t="s">
        <v>1155</v>
      </c>
      <c r="C414" s="2" t="s">
        <v>1336</v>
      </c>
      <c r="D414" s="2" t="s">
        <v>12</v>
      </c>
      <c r="E414" s="2" t="s">
        <v>1435</v>
      </c>
      <c r="F414" s="2" t="s">
        <v>1437</v>
      </c>
      <c r="G414" s="2" t="s">
        <v>1331</v>
      </c>
      <c r="H414" s="65">
        <v>13050000</v>
      </c>
      <c r="I414" s="2" t="s">
        <v>1683</v>
      </c>
      <c r="J414" s="3">
        <v>45842</v>
      </c>
      <c r="K414" s="2" t="s">
        <v>1323</v>
      </c>
      <c r="L414" s="3">
        <v>45848</v>
      </c>
      <c r="M414" s="2" t="s">
        <v>1629</v>
      </c>
      <c r="N414" s="2" t="s">
        <v>1628</v>
      </c>
      <c r="O414" s="2">
        <f t="shared" si="26"/>
        <v>7</v>
      </c>
      <c r="P414" s="89"/>
    </row>
    <row r="415" spans="1:16">
      <c r="A415" s="2">
        <v>403</v>
      </c>
      <c r="B415" s="67" t="s">
        <v>1155</v>
      </c>
      <c r="C415" s="2" t="s">
        <v>1336</v>
      </c>
      <c r="D415" s="2" t="s">
        <v>12</v>
      </c>
      <c r="E415" s="2" t="s">
        <v>269</v>
      </c>
      <c r="F415" s="2" t="s">
        <v>1324</v>
      </c>
      <c r="G415" s="2" t="s">
        <v>1332</v>
      </c>
      <c r="H415" s="65">
        <v>8272000</v>
      </c>
      <c r="I415" s="2" t="s">
        <v>1330</v>
      </c>
      <c r="J415" s="3">
        <v>45842</v>
      </c>
      <c r="K415" s="2" t="s">
        <v>1323</v>
      </c>
      <c r="L415" s="3">
        <v>45848</v>
      </c>
      <c r="M415" s="2" t="s">
        <v>1629</v>
      </c>
      <c r="N415" s="2" t="s">
        <v>1628</v>
      </c>
      <c r="O415" s="2">
        <f t="shared" si="25"/>
        <v>7</v>
      </c>
      <c r="P415" s="89"/>
    </row>
    <row r="416" spans="1:16">
      <c r="A416" s="2">
        <v>404</v>
      </c>
      <c r="B416" s="67" t="s">
        <v>1155</v>
      </c>
      <c r="C416" s="2" t="s">
        <v>1459</v>
      </c>
      <c r="D416" s="2" t="s">
        <v>12</v>
      </c>
      <c r="E416" s="2" t="s">
        <v>28</v>
      </c>
      <c r="F416" s="2" t="s">
        <v>1579</v>
      </c>
      <c r="G416" s="2" t="s">
        <v>13</v>
      </c>
      <c r="H416" s="65">
        <v>41128000</v>
      </c>
      <c r="I416" s="2" t="s">
        <v>1447</v>
      </c>
      <c r="J416" s="3">
        <v>45842</v>
      </c>
      <c r="K416" s="2" t="s">
        <v>1452</v>
      </c>
      <c r="L416" s="3">
        <v>45845</v>
      </c>
      <c r="M416" s="2" t="s">
        <v>1467</v>
      </c>
      <c r="N416" s="2" t="s">
        <v>1456</v>
      </c>
      <c r="O416" s="2">
        <f t="shared" ref="O416:O435" si="27">L416-J416+1</f>
        <v>4</v>
      </c>
      <c r="P416" s="89"/>
    </row>
    <row r="417" spans="1:16">
      <c r="A417" s="2">
        <v>405</v>
      </c>
      <c r="B417" s="67" t="s">
        <v>1155</v>
      </c>
      <c r="C417" s="2" t="s">
        <v>1459</v>
      </c>
      <c r="D417" s="2" t="s">
        <v>12</v>
      </c>
      <c r="E417" s="2" t="s">
        <v>1464</v>
      </c>
      <c r="F417" s="2" t="s">
        <v>1443</v>
      </c>
      <c r="G417" s="2" t="s">
        <v>13</v>
      </c>
      <c r="H417" s="65">
        <v>53370000</v>
      </c>
      <c r="I417" s="2" t="s">
        <v>1448</v>
      </c>
      <c r="J417" s="3">
        <v>45842</v>
      </c>
      <c r="K417" s="2" t="s">
        <v>1452</v>
      </c>
      <c r="L417" s="3">
        <v>45847</v>
      </c>
      <c r="M417" s="2" t="s">
        <v>1609</v>
      </c>
      <c r="N417" s="2" t="s">
        <v>17</v>
      </c>
      <c r="O417" s="2">
        <f t="shared" si="27"/>
        <v>6</v>
      </c>
      <c r="P417" s="89"/>
    </row>
    <row r="418" spans="1:16">
      <c r="A418" s="2">
        <v>406</v>
      </c>
      <c r="B418" s="67" t="s">
        <v>1155</v>
      </c>
      <c r="C418" s="2" t="s">
        <v>1461</v>
      </c>
      <c r="D418" s="2" t="s">
        <v>12</v>
      </c>
      <c r="E418" s="2" t="s">
        <v>28</v>
      </c>
      <c r="F418" s="2" t="s">
        <v>1580</v>
      </c>
      <c r="G418" s="2" t="s">
        <v>13</v>
      </c>
      <c r="H418" s="65">
        <v>50977000</v>
      </c>
      <c r="I418" s="2" t="s">
        <v>1449</v>
      </c>
      <c r="J418" s="3">
        <v>45845</v>
      </c>
      <c r="K418" s="2" t="s">
        <v>1453</v>
      </c>
      <c r="L418" s="3">
        <v>45847</v>
      </c>
      <c r="M418" s="2" t="s">
        <v>1626</v>
      </c>
      <c r="N418" s="2" t="s">
        <v>103</v>
      </c>
      <c r="O418" s="2">
        <f t="shared" si="27"/>
        <v>3</v>
      </c>
      <c r="P418" s="89"/>
    </row>
    <row r="419" spans="1:16">
      <c r="A419" s="2">
        <v>407</v>
      </c>
      <c r="B419" s="67" t="s">
        <v>1155</v>
      </c>
      <c r="C419" s="2" t="s">
        <v>1462</v>
      </c>
      <c r="D419" s="2" t="s">
        <v>12</v>
      </c>
      <c r="E419" s="2" t="s">
        <v>1465</v>
      </c>
      <c r="F419" s="2" t="s">
        <v>1444</v>
      </c>
      <c r="G419" s="2" t="s">
        <v>13</v>
      </c>
      <c r="H419" s="65">
        <v>13677000</v>
      </c>
      <c r="I419" s="2" t="s">
        <v>1450</v>
      </c>
      <c r="J419" s="3">
        <v>45846</v>
      </c>
      <c r="K419" s="2" t="s">
        <v>1454</v>
      </c>
      <c r="L419" s="3">
        <v>45847</v>
      </c>
      <c r="M419" s="2" t="s">
        <v>1627</v>
      </c>
      <c r="N419" s="2" t="s">
        <v>1628</v>
      </c>
      <c r="O419" s="2">
        <f t="shared" si="27"/>
        <v>2</v>
      </c>
      <c r="P419" s="89"/>
    </row>
    <row r="420" spans="1:16">
      <c r="A420" s="2">
        <v>408</v>
      </c>
      <c r="B420" s="67" t="s">
        <v>1155</v>
      </c>
      <c r="C420" s="2" t="s">
        <v>1461</v>
      </c>
      <c r="D420" s="2" t="s">
        <v>12</v>
      </c>
      <c r="E420" s="2" t="s">
        <v>1466</v>
      </c>
      <c r="F420" s="2" t="s">
        <v>1445</v>
      </c>
      <c r="G420" s="2" t="s">
        <v>13</v>
      </c>
      <c r="H420" s="65">
        <v>11748000</v>
      </c>
      <c r="I420" s="2" t="s">
        <v>1451</v>
      </c>
      <c r="J420" s="3">
        <v>45846</v>
      </c>
      <c r="K420" s="2" t="s">
        <v>1454</v>
      </c>
      <c r="L420" s="3">
        <v>45852</v>
      </c>
      <c r="M420" s="2" t="s">
        <v>1713</v>
      </c>
      <c r="N420" s="2" t="s">
        <v>1711</v>
      </c>
      <c r="O420" s="2">
        <f t="shared" si="27"/>
        <v>7</v>
      </c>
      <c r="P420" s="89"/>
    </row>
    <row r="421" spans="1:16">
      <c r="A421" s="2">
        <v>409</v>
      </c>
      <c r="B421" s="67" t="s">
        <v>1155</v>
      </c>
      <c r="C421" s="2" t="s">
        <v>1460</v>
      </c>
      <c r="D421" s="2" t="s">
        <v>1472</v>
      </c>
      <c r="E421" s="2" t="s">
        <v>1469</v>
      </c>
      <c r="F421" s="2" t="s">
        <v>1468</v>
      </c>
      <c r="G421" s="2" t="s">
        <v>1470</v>
      </c>
      <c r="H421" s="65">
        <v>24420000</v>
      </c>
      <c r="I421" s="2" t="s">
        <v>1471</v>
      </c>
      <c r="J421" s="3">
        <v>45846</v>
      </c>
      <c r="K421" s="2" t="s">
        <v>1454</v>
      </c>
      <c r="L421" s="3">
        <v>45847</v>
      </c>
      <c r="M421" s="2" t="s">
        <v>1626</v>
      </c>
      <c r="N421" s="2" t="s">
        <v>103</v>
      </c>
      <c r="O421" s="2">
        <f t="shared" ref="O421:O422" si="28">L421-J421+1</f>
        <v>2</v>
      </c>
      <c r="P421" s="89"/>
    </row>
    <row r="422" spans="1:16">
      <c r="A422" s="2">
        <v>410</v>
      </c>
      <c r="B422" s="67" t="s">
        <v>1155</v>
      </c>
      <c r="C422" s="2" t="s">
        <v>1601</v>
      </c>
      <c r="D422" s="2" t="s">
        <v>12</v>
      </c>
      <c r="E422" s="2" t="s">
        <v>1599</v>
      </c>
      <c r="F422" s="2" t="s">
        <v>1595</v>
      </c>
      <c r="G422" s="2" t="s">
        <v>1604</v>
      </c>
      <c r="H422" s="65">
        <v>53331000</v>
      </c>
      <c r="I422" s="2" t="s">
        <v>1606</v>
      </c>
      <c r="J422" s="3">
        <v>45846</v>
      </c>
      <c r="K422" s="2" t="s">
        <v>132</v>
      </c>
      <c r="L422" s="3">
        <v>45852</v>
      </c>
      <c r="M422" s="2" t="s">
        <v>1710</v>
      </c>
      <c r="N422" s="2" t="s">
        <v>1715</v>
      </c>
      <c r="O422" s="2">
        <f t="shared" si="28"/>
        <v>7</v>
      </c>
      <c r="P422" s="89"/>
    </row>
    <row r="423" spans="1:16">
      <c r="A423" s="2">
        <v>411</v>
      </c>
      <c r="B423" s="67" t="s">
        <v>1155</v>
      </c>
      <c r="C423" s="2" t="s">
        <v>1618</v>
      </c>
      <c r="D423" s="2" t="s">
        <v>1294</v>
      </c>
      <c r="E423" s="2" t="s">
        <v>1616</v>
      </c>
      <c r="F423" s="2" t="s">
        <v>1617</v>
      </c>
      <c r="G423" s="2" t="s">
        <v>1287</v>
      </c>
      <c r="H423" s="65">
        <v>19000000</v>
      </c>
      <c r="I423" s="2" t="s">
        <v>1613</v>
      </c>
      <c r="J423" s="3">
        <v>45846</v>
      </c>
      <c r="K423" s="2" t="s">
        <v>1615</v>
      </c>
      <c r="L423" s="3">
        <v>45847</v>
      </c>
      <c r="M423" s="2" t="s">
        <v>1611</v>
      </c>
      <c r="N423" s="2" t="s">
        <v>1610</v>
      </c>
      <c r="O423" s="2">
        <f t="shared" si="27"/>
        <v>2</v>
      </c>
      <c r="P423" s="89"/>
    </row>
    <row r="424" spans="1:16">
      <c r="A424" s="2">
        <v>412</v>
      </c>
      <c r="B424" s="67" t="s">
        <v>1155</v>
      </c>
      <c r="C424" s="2" t="s">
        <v>1624</v>
      </c>
      <c r="D424" s="2" t="s">
        <v>12</v>
      </c>
      <c r="E424" s="2" t="s">
        <v>1599</v>
      </c>
      <c r="F424" s="2" t="s">
        <v>1620</v>
      </c>
      <c r="G424" s="2" t="s">
        <v>16</v>
      </c>
      <c r="H424" s="65">
        <v>21835000</v>
      </c>
      <c r="I424" s="2" t="s">
        <v>1621</v>
      </c>
      <c r="J424" s="3">
        <v>45846</v>
      </c>
      <c r="K424" s="2" t="s">
        <v>132</v>
      </c>
      <c r="L424" s="3">
        <v>45847</v>
      </c>
      <c r="M424" s="2" t="s">
        <v>1627</v>
      </c>
      <c r="N424" s="2" t="s">
        <v>1628</v>
      </c>
      <c r="O424" s="2">
        <f t="shared" si="27"/>
        <v>2</v>
      </c>
      <c r="P424" s="89"/>
    </row>
    <row r="425" spans="1:16">
      <c r="A425" s="2">
        <v>413</v>
      </c>
      <c r="B425" s="67" t="s">
        <v>1155</v>
      </c>
      <c r="C425" s="2" t="s">
        <v>1601</v>
      </c>
      <c r="D425" s="2" t="s">
        <v>12</v>
      </c>
      <c r="E425" s="2" t="s">
        <v>1599</v>
      </c>
      <c r="F425" s="2" t="s">
        <v>1595</v>
      </c>
      <c r="G425" s="2" t="s">
        <v>16</v>
      </c>
      <c r="H425" s="65">
        <v>10432000</v>
      </c>
      <c r="I425" s="2" t="s">
        <v>1623</v>
      </c>
      <c r="J425" s="3">
        <v>45846</v>
      </c>
      <c r="K425" s="2" t="s">
        <v>132</v>
      </c>
      <c r="L425" s="3">
        <v>45853</v>
      </c>
      <c r="M425" s="2" t="s">
        <v>1718</v>
      </c>
      <c r="N425" s="2" t="s">
        <v>1719</v>
      </c>
      <c r="O425" s="2">
        <f t="shared" si="27"/>
        <v>8</v>
      </c>
      <c r="P425" s="89"/>
    </row>
    <row r="426" spans="1:16">
      <c r="A426" s="2">
        <v>414</v>
      </c>
      <c r="B426" s="67" t="s">
        <v>1155</v>
      </c>
      <c r="C426" s="2" t="s">
        <v>1602</v>
      </c>
      <c r="D426" s="2" t="s">
        <v>12</v>
      </c>
      <c r="E426" s="2" t="s">
        <v>28</v>
      </c>
      <c r="F426" s="2" t="s">
        <v>1596</v>
      </c>
      <c r="G426" s="2" t="s">
        <v>1604</v>
      </c>
      <c r="H426" s="65">
        <v>52125000</v>
      </c>
      <c r="I426" s="2" t="s">
        <v>1607</v>
      </c>
      <c r="J426" s="3">
        <v>45847</v>
      </c>
      <c r="K426" s="2" t="s">
        <v>1609</v>
      </c>
      <c r="L426" s="3">
        <v>45852</v>
      </c>
      <c r="M426" s="2" t="s">
        <v>1710</v>
      </c>
      <c r="N426" s="2" t="s">
        <v>1715</v>
      </c>
      <c r="O426" s="2">
        <f t="shared" ref="O426" si="29">L426-J426+1</f>
        <v>6</v>
      </c>
      <c r="P426" s="89"/>
    </row>
    <row r="427" spans="1:16">
      <c r="A427" s="2">
        <v>415</v>
      </c>
      <c r="B427" s="67" t="s">
        <v>1155</v>
      </c>
      <c r="C427" s="2" t="s">
        <v>1603</v>
      </c>
      <c r="D427" s="2" t="s">
        <v>12</v>
      </c>
      <c r="E427" s="2" t="s">
        <v>28</v>
      </c>
      <c r="F427" s="2" t="s">
        <v>1597</v>
      </c>
      <c r="G427" s="2" t="s">
        <v>1605</v>
      </c>
      <c r="H427" s="65">
        <v>39271000</v>
      </c>
      <c r="I427" s="2" t="s">
        <v>151</v>
      </c>
      <c r="J427" s="3">
        <v>45847</v>
      </c>
      <c r="K427" s="2" t="s">
        <v>1609</v>
      </c>
      <c r="L427" s="3">
        <v>45847</v>
      </c>
      <c r="M427" s="2" t="s">
        <v>1609</v>
      </c>
      <c r="N427" s="2" t="s">
        <v>1610</v>
      </c>
      <c r="O427" s="2">
        <f t="shared" si="27"/>
        <v>1</v>
      </c>
      <c r="P427" s="89"/>
    </row>
    <row r="428" spans="1:16">
      <c r="A428" s="2">
        <v>416</v>
      </c>
      <c r="B428" s="67" t="s">
        <v>1155</v>
      </c>
      <c r="C428" s="2" t="s">
        <v>21</v>
      </c>
      <c r="D428" s="2" t="s">
        <v>12</v>
      </c>
      <c r="E428" s="2" t="s">
        <v>1600</v>
      </c>
      <c r="F428" s="2" t="s">
        <v>1598</v>
      </c>
      <c r="G428" s="2" t="s">
        <v>1604</v>
      </c>
      <c r="H428" s="65">
        <v>49812010</v>
      </c>
      <c r="I428" s="2" t="s">
        <v>1608</v>
      </c>
      <c r="J428" s="3">
        <v>45847</v>
      </c>
      <c r="K428" s="2" t="s">
        <v>1609</v>
      </c>
      <c r="L428" s="3">
        <v>45852</v>
      </c>
      <c r="M428" s="2" t="s">
        <v>1714</v>
      </c>
      <c r="N428" s="2" t="s">
        <v>71</v>
      </c>
      <c r="O428" s="2">
        <f t="shared" si="27"/>
        <v>6</v>
      </c>
      <c r="P428" s="89"/>
    </row>
    <row r="429" spans="1:16">
      <c r="A429" s="2">
        <v>417</v>
      </c>
      <c r="B429" s="67" t="s">
        <v>1155</v>
      </c>
      <c r="C429" s="2" t="s">
        <v>1619</v>
      </c>
      <c r="D429" s="2" t="s">
        <v>1294</v>
      </c>
      <c r="E429" s="2" t="s">
        <v>1599</v>
      </c>
      <c r="F429" s="2" t="s">
        <v>1612</v>
      </c>
      <c r="G429" s="2" t="s">
        <v>1287</v>
      </c>
      <c r="H429" s="65">
        <v>54109000</v>
      </c>
      <c r="I429" s="2" t="s">
        <v>1614</v>
      </c>
      <c r="J429" s="3">
        <v>45847</v>
      </c>
      <c r="K429" s="2" t="s">
        <v>1611</v>
      </c>
      <c r="L429" s="3">
        <v>45847</v>
      </c>
      <c r="M429" s="2" t="s">
        <v>1625</v>
      </c>
      <c r="N429" s="2" t="s">
        <v>17</v>
      </c>
      <c r="O429" s="2">
        <f t="shared" si="27"/>
        <v>1</v>
      </c>
      <c r="P429" s="89"/>
    </row>
    <row r="430" spans="1:16">
      <c r="A430" s="2">
        <v>418</v>
      </c>
      <c r="B430" s="67" t="s">
        <v>1155</v>
      </c>
      <c r="C430" s="2" t="s">
        <v>1602</v>
      </c>
      <c r="D430" s="2" t="s">
        <v>12</v>
      </c>
      <c r="E430" s="2" t="s">
        <v>1616</v>
      </c>
      <c r="F430" s="2" t="s">
        <v>1596</v>
      </c>
      <c r="G430" s="2" t="s">
        <v>16</v>
      </c>
      <c r="H430" s="65">
        <v>9790000</v>
      </c>
      <c r="I430" s="2" t="s">
        <v>1622</v>
      </c>
      <c r="J430" s="3">
        <v>45847</v>
      </c>
      <c r="K430" s="2" t="s">
        <v>1611</v>
      </c>
      <c r="L430" s="3">
        <v>45849</v>
      </c>
      <c r="M430" s="2" t="s">
        <v>1631</v>
      </c>
      <c r="N430" s="2" t="s">
        <v>17</v>
      </c>
      <c r="O430" s="2">
        <f t="shared" si="27"/>
        <v>3</v>
      </c>
      <c r="P430" s="89"/>
    </row>
    <row r="431" spans="1:16">
      <c r="A431" s="2">
        <v>419</v>
      </c>
      <c r="B431" s="67" t="s">
        <v>1155</v>
      </c>
      <c r="C431" s="2" t="s">
        <v>1660</v>
      </c>
      <c r="D431" s="2" t="s">
        <v>12</v>
      </c>
      <c r="E431" s="2" t="s">
        <v>28</v>
      </c>
      <c r="F431" s="2" t="s">
        <v>1652</v>
      </c>
      <c r="G431" s="2" t="s">
        <v>16</v>
      </c>
      <c r="H431" s="65">
        <v>8800000</v>
      </c>
      <c r="I431" s="2" t="s">
        <v>1655</v>
      </c>
      <c r="J431" s="3">
        <v>45847</v>
      </c>
      <c r="K431" s="2" t="s">
        <v>1651</v>
      </c>
      <c r="L431" s="3">
        <v>45853</v>
      </c>
      <c r="M431" s="2" t="s">
        <v>1716</v>
      </c>
      <c r="N431" s="2" t="s">
        <v>1717</v>
      </c>
      <c r="O431" s="2">
        <f t="shared" si="27"/>
        <v>7</v>
      </c>
      <c r="P431" s="89"/>
    </row>
    <row r="432" spans="1:16">
      <c r="A432" s="2">
        <v>420</v>
      </c>
      <c r="B432" s="67" t="s">
        <v>1155</v>
      </c>
      <c r="C432" s="2" t="s">
        <v>1671</v>
      </c>
      <c r="D432" s="2" t="s">
        <v>12</v>
      </c>
      <c r="E432" s="2" t="s">
        <v>28</v>
      </c>
      <c r="F432" s="2" t="s">
        <v>1632</v>
      </c>
      <c r="G432" s="2" t="s">
        <v>1604</v>
      </c>
      <c r="H432" s="65">
        <v>47330000</v>
      </c>
      <c r="I432" s="2" t="s">
        <v>1449</v>
      </c>
      <c r="J432" s="3">
        <v>45848</v>
      </c>
      <c r="K432" s="2" t="s">
        <v>1645</v>
      </c>
      <c r="L432" s="3">
        <v>45854</v>
      </c>
      <c r="M432" s="2" t="s">
        <v>1758</v>
      </c>
      <c r="N432" s="2" t="s">
        <v>1759</v>
      </c>
      <c r="O432" s="2">
        <f t="shared" si="27"/>
        <v>7</v>
      </c>
      <c r="P432" s="89"/>
    </row>
    <row r="433" spans="1:16">
      <c r="A433" s="2">
        <v>421</v>
      </c>
      <c r="B433" s="67" t="s">
        <v>1155</v>
      </c>
      <c r="C433" s="2" t="s">
        <v>1671</v>
      </c>
      <c r="D433" s="2" t="s">
        <v>12</v>
      </c>
      <c r="E433" s="2" t="s">
        <v>28</v>
      </c>
      <c r="F433" s="2" t="s">
        <v>1633</v>
      </c>
      <c r="G433" s="2" t="s">
        <v>1604</v>
      </c>
      <c r="H433" s="65">
        <v>38907000</v>
      </c>
      <c r="I433" s="2" t="s">
        <v>1634</v>
      </c>
      <c r="J433" s="3">
        <v>45848</v>
      </c>
      <c r="K433" s="2" t="s">
        <v>1646</v>
      </c>
      <c r="L433" s="3">
        <v>45853</v>
      </c>
      <c r="M433" s="2" t="s">
        <v>1720</v>
      </c>
      <c r="N433" s="2" t="s">
        <v>26</v>
      </c>
      <c r="O433" s="2">
        <f t="shared" si="27"/>
        <v>6</v>
      </c>
      <c r="P433" s="89"/>
    </row>
    <row r="434" spans="1:16">
      <c r="A434" s="2">
        <v>422</v>
      </c>
      <c r="B434" s="67" t="s">
        <v>1155</v>
      </c>
      <c r="C434" s="2" t="s">
        <v>1672</v>
      </c>
      <c r="D434" s="2" t="s">
        <v>12</v>
      </c>
      <c r="E434" s="2" t="s">
        <v>1648</v>
      </c>
      <c r="F434" s="2" t="s">
        <v>1635</v>
      </c>
      <c r="G434" s="2" t="s">
        <v>1604</v>
      </c>
      <c r="H434" s="65">
        <v>24100000</v>
      </c>
      <c r="I434" s="2" t="s">
        <v>1640</v>
      </c>
      <c r="J434" s="3">
        <v>45848</v>
      </c>
      <c r="K434" s="2" t="s">
        <v>1646</v>
      </c>
      <c r="L434" s="3">
        <v>45853</v>
      </c>
      <c r="M434" s="2" t="s">
        <v>1720</v>
      </c>
      <c r="N434" s="2" t="s">
        <v>854</v>
      </c>
      <c r="O434" s="2">
        <f t="shared" si="27"/>
        <v>6</v>
      </c>
      <c r="P434" s="89"/>
    </row>
    <row r="435" spans="1:16">
      <c r="A435" s="2">
        <v>423</v>
      </c>
      <c r="B435" s="67" t="s">
        <v>1155</v>
      </c>
      <c r="C435" s="2" t="s">
        <v>1664</v>
      </c>
      <c r="D435" s="2" t="s">
        <v>12</v>
      </c>
      <c r="E435" s="2" t="s">
        <v>28</v>
      </c>
      <c r="F435" s="2" t="s">
        <v>1636</v>
      </c>
      <c r="G435" s="2" t="s">
        <v>1604</v>
      </c>
      <c r="H435" s="65">
        <v>36726000</v>
      </c>
      <c r="I435" s="2" t="s">
        <v>1641</v>
      </c>
      <c r="J435" s="3">
        <v>45848</v>
      </c>
      <c r="K435" s="2" t="s">
        <v>1646</v>
      </c>
      <c r="L435" s="3">
        <v>45853</v>
      </c>
      <c r="M435" s="2" t="s">
        <v>1720</v>
      </c>
      <c r="N435" s="2" t="s">
        <v>1719</v>
      </c>
      <c r="O435" s="2">
        <f t="shared" si="27"/>
        <v>6</v>
      </c>
      <c r="P435" s="89"/>
    </row>
    <row r="436" spans="1:16">
      <c r="A436" s="2">
        <v>424</v>
      </c>
      <c r="B436" s="67" t="s">
        <v>1155</v>
      </c>
      <c r="C436" s="2" t="s">
        <v>1650</v>
      </c>
      <c r="D436" s="2" t="s">
        <v>12</v>
      </c>
      <c r="E436" s="2" t="s">
        <v>28</v>
      </c>
      <c r="F436" s="2" t="s">
        <v>1653</v>
      </c>
      <c r="G436" s="2" t="s">
        <v>16</v>
      </c>
      <c r="H436" s="65">
        <v>24679000</v>
      </c>
      <c r="I436" s="2" t="s">
        <v>1656</v>
      </c>
      <c r="J436" s="3">
        <v>45848</v>
      </c>
      <c r="K436" s="2" t="s">
        <v>1646</v>
      </c>
      <c r="L436" s="3">
        <v>45852</v>
      </c>
      <c r="M436" s="2" t="s">
        <v>1697</v>
      </c>
      <c r="N436" s="2" t="s">
        <v>1696</v>
      </c>
      <c r="O436" s="2">
        <f t="shared" ref="O436:O439" si="30">L436-J436+1</f>
        <v>5</v>
      </c>
      <c r="P436" s="89"/>
    </row>
    <row r="437" spans="1:16">
      <c r="A437" s="2">
        <v>425</v>
      </c>
      <c r="B437" s="67" t="s">
        <v>1155</v>
      </c>
      <c r="C437" s="2" t="s">
        <v>1673</v>
      </c>
      <c r="D437" s="2" t="s">
        <v>12</v>
      </c>
      <c r="E437" s="2" t="s">
        <v>28</v>
      </c>
      <c r="F437" s="2" t="s">
        <v>1637</v>
      </c>
      <c r="G437" s="2" t="s">
        <v>1604</v>
      </c>
      <c r="H437" s="65">
        <v>23584000</v>
      </c>
      <c r="I437" s="2" t="s">
        <v>1642</v>
      </c>
      <c r="J437" s="3">
        <v>45849</v>
      </c>
      <c r="K437" s="2" t="s">
        <v>1647</v>
      </c>
      <c r="L437" s="3">
        <v>45854</v>
      </c>
      <c r="M437" s="2" t="s">
        <v>1750</v>
      </c>
      <c r="N437" s="2" t="s">
        <v>103</v>
      </c>
      <c r="O437" s="2">
        <f t="shared" si="30"/>
        <v>6</v>
      </c>
      <c r="P437" s="89"/>
    </row>
    <row r="438" spans="1:16">
      <c r="A438" s="2">
        <v>426</v>
      </c>
      <c r="B438" s="67" t="s">
        <v>1155</v>
      </c>
      <c r="C438" s="2" t="s">
        <v>1666</v>
      </c>
      <c r="D438" s="2" t="s">
        <v>12</v>
      </c>
      <c r="E438" s="2" t="s">
        <v>1649</v>
      </c>
      <c r="F438" s="2" t="s">
        <v>1638</v>
      </c>
      <c r="G438" s="2" t="s">
        <v>1604</v>
      </c>
      <c r="H438" s="65">
        <v>11759000</v>
      </c>
      <c r="I438" s="2" t="s">
        <v>1643</v>
      </c>
      <c r="J438" s="3">
        <v>45849</v>
      </c>
      <c r="K438" s="2" t="s">
        <v>1647</v>
      </c>
      <c r="L438" s="3">
        <v>45854</v>
      </c>
      <c r="M438" s="2" t="s">
        <v>1750</v>
      </c>
      <c r="N438" s="2" t="s">
        <v>1751</v>
      </c>
      <c r="O438" s="2">
        <f t="shared" si="30"/>
        <v>6</v>
      </c>
      <c r="P438" s="89"/>
    </row>
    <row r="439" spans="1:16">
      <c r="A439" s="2">
        <v>427</v>
      </c>
      <c r="B439" s="67" t="s">
        <v>1155</v>
      </c>
      <c r="C439" s="2" t="s">
        <v>1671</v>
      </c>
      <c r="D439" s="2" t="s">
        <v>12</v>
      </c>
      <c r="E439" s="2" t="s">
        <v>1648</v>
      </c>
      <c r="F439" s="2" t="s">
        <v>1639</v>
      </c>
      <c r="G439" s="2" t="s">
        <v>1604</v>
      </c>
      <c r="H439" s="65">
        <v>28000000</v>
      </c>
      <c r="I439" s="2" t="s">
        <v>1644</v>
      </c>
      <c r="J439" s="3">
        <v>45849</v>
      </c>
      <c r="K439" s="2" t="s">
        <v>1647</v>
      </c>
      <c r="L439" s="3">
        <v>45854</v>
      </c>
      <c r="M439" s="2" t="s">
        <v>1750</v>
      </c>
      <c r="N439" s="2" t="s">
        <v>103</v>
      </c>
      <c r="O439" s="2">
        <f t="shared" si="30"/>
        <v>6</v>
      </c>
      <c r="P439" s="89"/>
    </row>
    <row r="440" spans="1:16">
      <c r="A440" s="2">
        <v>428</v>
      </c>
      <c r="B440" s="67" t="s">
        <v>1155</v>
      </c>
      <c r="C440" s="2" t="s">
        <v>1661</v>
      </c>
      <c r="D440" s="2" t="s">
        <v>1662</v>
      </c>
      <c r="E440" s="2" t="s">
        <v>1648</v>
      </c>
      <c r="F440" s="2" t="s">
        <v>1654</v>
      </c>
      <c r="G440" s="2" t="s">
        <v>16</v>
      </c>
      <c r="H440" s="65">
        <v>9460000</v>
      </c>
      <c r="I440" s="2" t="s">
        <v>1657</v>
      </c>
      <c r="J440" s="3">
        <v>45849</v>
      </c>
      <c r="K440" s="2" t="s">
        <v>1659</v>
      </c>
      <c r="L440" s="3">
        <v>45852</v>
      </c>
      <c r="M440" s="2" t="s">
        <v>1697</v>
      </c>
      <c r="N440" s="2" t="s">
        <v>17</v>
      </c>
      <c r="O440" s="2">
        <f t="shared" ref="O440:O441" si="31">L440-J440+1</f>
        <v>4</v>
      </c>
      <c r="P440" s="89"/>
    </row>
    <row r="441" spans="1:16">
      <c r="A441" s="2">
        <v>429</v>
      </c>
      <c r="B441" s="67" t="s">
        <v>1155</v>
      </c>
      <c r="C441" s="2" t="s">
        <v>1661</v>
      </c>
      <c r="D441" s="2" t="s">
        <v>1662</v>
      </c>
      <c r="E441" s="2" t="s">
        <v>1649</v>
      </c>
      <c r="F441" s="2" t="s">
        <v>1638</v>
      </c>
      <c r="G441" s="2" t="s">
        <v>16</v>
      </c>
      <c r="H441" s="65">
        <v>9834000</v>
      </c>
      <c r="I441" s="2" t="s">
        <v>1658</v>
      </c>
      <c r="J441" s="3">
        <v>45849</v>
      </c>
      <c r="K441" s="2" t="s">
        <v>1659</v>
      </c>
      <c r="L441" s="3">
        <v>45854</v>
      </c>
      <c r="M441" s="2" t="s">
        <v>1762</v>
      </c>
      <c r="N441" s="2" t="s">
        <v>1761</v>
      </c>
      <c r="O441" s="2">
        <f t="shared" si="31"/>
        <v>6</v>
      </c>
      <c r="P441" s="89"/>
    </row>
    <row r="442" spans="1:16">
      <c r="A442" s="2">
        <v>430</v>
      </c>
      <c r="B442" s="67" t="s">
        <v>1155</v>
      </c>
      <c r="C442" s="2" t="s">
        <v>1664</v>
      </c>
      <c r="D442" s="2" t="s">
        <v>12</v>
      </c>
      <c r="E442" s="2" t="s">
        <v>28</v>
      </c>
      <c r="F442" s="2" t="s">
        <v>1663</v>
      </c>
      <c r="G442" s="2" t="s">
        <v>13</v>
      </c>
      <c r="H442" s="65">
        <v>10307000</v>
      </c>
      <c r="I442" s="2" t="s">
        <v>1674</v>
      </c>
      <c r="J442" s="3">
        <v>45852</v>
      </c>
      <c r="K442" s="2" t="s">
        <v>1678</v>
      </c>
      <c r="L442" s="3">
        <v>45854</v>
      </c>
      <c r="M442" s="2" t="s">
        <v>1750</v>
      </c>
      <c r="N442" s="2" t="s">
        <v>1751</v>
      </c>
      <c r="O442" s="2">
        <f t="shared" ref="O442:O447" si="32">L442-J442+1</f>
        <v>3</v>
      </c>
      <c r="P442" s="89"/>
    </row>
    <row r="443" spans="1:16">
      <c r="A443" s="2">
        <v>431</v>
      </c>
      <c r="B443" s="67" t="s">
        <v>1155</v>
      </c>
      <c r="C443" s="2" t="s">
        <v>74</v>
      </c>
      <c r="D443" s="2" t="s">
        <v>12</v>
      </c>
      <c r="E443" s="2" t="s">
        <v>1669</v>
      </c>
      <c r="F443" s="2" t="s">
        <v>1698</v>
      </c>
      <c r="G443" s="2" t="s">
        <v>13</v>
      </c>
      <c r="H443" s="65">
        <v>27357000</v>
      </c>
      <c r="I443" s="2" t="s">
        <v>1675</v>
      </c>
      <c r="J443" s="3">
        <v>45852</v>
      </c>
      <c r="K443" s="2" t="s">
        <v>1678</v>
      </c>
      <c r="L443" s="3">
        <v>45854</v>
      </c>
      <c r="M443" s="2" t="s">
        <v>1750</v>
      </c>
      <c r="N443" s="2" t="s">
        <v>103</v>
      </c>
      <c r="O443" s="2">
        <f t="shared" si="32"/>
        <v>3</v>
      </c>
      <c r="P443" s="89"/>
    </row>
    <row r="444" spans="1:16">
      <c r="A444" s="2">
        <v>432</v>
      </c>
      <c r="B444" s="67" t="s">
        <v>1155</v>
      </c>
      <c r="C444" s="2" t="s">
        <v>1666</v>
      </c>
      <c r="D444" s="2" t="s">
        <v>12</v>
      </c>
      <c r="E444" s="2" t="s">
        <v>28</v>
      </c>
      <c r="F444" s="2" t="s">
        <v>1665</v>
      </c>
      <c r="G444" s="2" t="s">
        <v>13</v>
      </c>
      <c r="H444" s="65">
        <v>29273000</v>
      </c>
      <c r="I444" s="2" t="s">
        <v>1676</v>
      </c>
      <c r="J444" s="3">
        <v>45852</v>
      </c>
      <c r="K444" s="2" t="s">
        <v>1678</v>
      </c>
      <c r="L444" s="3">
        <v>45854</v>
      </c>
      <c r="M444" s="2" t="s">
        <v>1760</v>
      </c>
      <c r="N444" s="2" t="s">
        <v>1761</v>
      </c>
      <c r="O444" s="2">
        <f t="shared" si="32"/>
        <v>3</v>
      </c>
      <c r="P444" s="89"/>
    </row>
    <row r="445" spans="1:16">
      <c r="A445" s="2">
        <v>433</v>
      </c>
      <c r="B445" s="67" t="s">
        <v>1155</v>
      </c>
      <c r="C445" s="2" t="s">
        <v>1668</v>
      </c>
      <c r="D445" s="2" t="s">
        <v>12</v>
      </c>
      <c r="E445" s="2" t="s">
        <v>1670</v>
      </c>
      <c r="F445" s="2" t="s">
        <v>1667</v>
      </c>
      <c r="G445" s="2" t="s">
        <v>13</v>
      </c>
      <c r="H445" s="65">
        <v>37000000</v>
      </c>
      <c r="I445" s="2" t="s">
        <v>1677</v>
      </c>
      <c r="J445" s="3">
        <v>45852</v>
      </c>
      <c r="K445" s="2" t="s">
        <v>1678</v>
      </c>
      <c r="L445" s="3">
        <v>45854</v>
      </c>
      <c r="M445" s="2" t="s">
        <v>1750</v>
      </c>
      <c r="N445" s="2" t="s">
        <v>103</v>
      </c>
      <c r="O445" s="2">
        <f t="shared" si="32"/>
        <v>3</v>
      </c>
      <c r="P445" s="89"/>
    </row>
    <row r="446" spans="1:16">
      <c r="A446" s="2">
        <v>434</v>
      </c>
      <c r="B446" s="67" t="s">
        <v>1155</v>
      </c>
      <c r="C446" s="2" t="s">
        <v>1671</v>
      </c>
      <c r="D446" s="2" t="s">
        <v>12</v>
      </c>
      <c r="E446" s="2" t="s">
        <v>28</v>
      </c>
      <c r="F446" s="2" t="s">
        <v>1632</v>
      </c>
      <c r="G446" s="2" t="s">
        <v>16</v>
      </c>
      <c r="H446" s="65">
        <v>14630000</v>
      </c>
      <c r="I446" s="2" t="s">
        <v>1681</v>
      </c>
      <c r="J446" s="3">
        <v>45852</v>
      </c>
      <c r="K446" s="2" t="s">
        <v>1680</v>
      </c>
      <c r="L446" s="3">
        <v>45854</v>
      </c>
      <c r="M446" s="2" t="s">
        <v>1762</v>
      </c>
      <c r="N446" s="2" t="s">
        <v>1761</v>
      </c>
      <c r="O446" s="2">
        <f t="shared" si="32"/>
        <v>3</v>
      </c>
      <c r="P446" s="89"/>
    </row>
    <row r="447" spans="1:16">
      <c r="A447" s="2">
        <v>435</v>
      </c>
      <c r="B447" s="67" t="s">
        <v>1155</v>
      </c>
      <c r="C447" s="2" t="s">
        <v>1668</v>
      </c>
      <c r="D447" s="2" t="s">
        <v>12</v>
      </c>
      <c r="E447" s="2" t="s">
        <v>28</v>
      </c>
      <c r="F447" s="2" t="s">
        <v>1679</v>
      </c>
      <c r="G447" s="2" t="s">
        <v>16</v>
      </c>
      <c r="H447" s="65">
        <v>13680000</v>
      </c>
      <c r="I447" s="2" t="s">
        <v>1056</v>
      </c>
      <c r="J447" s="3">
        <v>45852</v>
      </c>
      <c r="K447" s="2" t="s">
        <v>1680</v>
      </c>
      <c r="L447" s="3">
        <v>45859</v>
      </c>
      <c r="M447" s="2" t="s">
        <v>1822</v>
      </c>
      <c r="N447" s="2" t="s">
        <v>1184</v>
      </c>
      <c r="O447" s="2">
        <f t="shared" si="32"/>
        <v>8</v>
      </c>
      <c r="P447" s="89"/>
    </row>
    <row r="448" spans="1:16">
      <c r="A448" s="2">
        <v>436</v>
      </c>
      <c r="B448" s="67" t="s">
        <v>1155</v>
      </c>
      <c r="C448" s="2" t="s">
        <v>1689</v>
      </c>
      <c r="D448" s="2" t="s">
        <v>12</v>
      </c>
      <c r="E448" s="2" t="s">
        <v>1687</v>
      </c>
      <c r="F448" s="2" t="s">
        <v>1685</v>
      </c>
      <c r="G448" s="2" t="s">
        <v>13</v>
      </c>
      <c r="H448" s="65">
        <v>18700000</v>
      </c>
      <c r="I448" s="2" t="s">
        <v>1693</v>
      </c>
      <c r="J448" s="3">
        <v>45852</v>
      </c>
      <c r="K448" s="2" t="s">
        <v>195</v>
      </c>
      <c r="L448" s="3">
        <v>45854</v>
      </c>
      <c r="M448" s="2" t="s">
        <v>24</v>
      </c>
      <c r="N448" s="2" t="s">
        <v>17</v>
      </c>
      <c r="O448" s="2">
        <f t="shared" ref="O448:O453" si="33">L448-J448+1</f>
        <v>3</v>
      </c>
      <c r="P448" s="89"/>
    </row>
    <row r="449" spans="1:16">
      <c r="A449" s="2">
        <v>437</v>
      </c>
      <c r="B449" s="67" t="s">
        <v>1155</v>
      </c>
      <c r="C449" s="2" t="s">
        <v>1690</v>
      </c>
      <c r="D449" s="2" t="s">
        <v>12</v>
      </c>
      <c r="E449" s="2" t="s">
        <v>1688</v>
      </c>
      <c r="F449" s="2" t="s">
        <v>1686</v>
      </c>
      <c r="G449" s="2" t="s">
        <v>13</v>
      </c>
      <c r="H449" s="65">
        <v>32242000</v>
      </c>
      <c r="I449" s="2" t="s">
        <v>1694</v>
      </c>
      <c r="J449" s="3">
        <v>45852</v>
      </c>
      <c r="K449" s="2" t="s">
        <v>195</v>
      </c>
      <c r="L449" s="3">
        <v>45854</v>
      </c>
      <c r="M449" s="2" t="s">
        <v>1762</v>
      </c>
      <c r="N449" s="2" t="s">
        <v>17</v>
      </c>
      <c r="O449" s="2">
        <f t="shared" si="33"/>
        <v>3</v>
      </c>
      <c r="P449" s="89"/>
    </row>
    <row r="450" spans="1:16">
      <c r="A450" s="2">
        <v>438</v>
      </c>
      <c r="B450" s="67" t="s">
        <v>1155</v>
      </c>
      <c r="C450" s="2" t="s">
        <v>1692</v>
      </c>
      <c r="D450" s="2" t="s">
        <v>12</v>
      </c>
      <c r="E450" s="2" t="s">
        <v>28</v>
      </c>
      <c r="F450" s="2" t="s">
        <v>1691</v>
      </c>
      <c r="G450" s="2" t="s">
        <v>13</v>
      </c>
      <c r="H450" s="65">
        <v>53617000</v>
      </c>
      <c r="I450" s="2" t="s">
        <v>1695</v>
      </c>
      <c r="J450" s="3">
        <v>45852</v>
      </c>
      <c r="K450" s="2" t="s">
        <v>195</v>
      </c>
      <c r="L450" s="3">
        <v>45854</v>
      </c>
      <c r="M450" s="2" t="s">
        <v>1762</v>
      </c>
      <c r="N450" s="2" t="s">
        <v>17</v>
      </c>
      <c r="O450" s="2">
        <f t="shared" si="33"/>
        <v>3</v>
      </c>
      <c r="P450" s="89"/>
    </row>
    <row r="451" spans="1:16">
      <c r="A451" s="2">
        <v>439</v>
      </c>
      <c r="B451" s="67" t="s">
        <v>1155</v>
      </c>
      <c r="C451" s="2" t="s">
        <v>1702</v>
      </c>
      <c r="D451" s="2" t="s">
        <v>12</v>
      </c>
      <c r="E451" s="2" t="s">
        <v>1704</v>
      </c>
      <c r="F451" s="2" t="s">
        <v>1699</v>
      </c>
      <c r="G451" s="2" t="s">
        <v>13</v>
      </c>
      <c r="H451" s="65">
        <v>9539000</v>
      </c>
      <c r="I451" s="2" t="s">
        <v>1706</v>
      </c>
      <c r="J451" s="3">
        <v>45852</v>
      </c>
      <c r="K451" s="2" t="s">
        <v>95</v>
      </c>
      <c r="L451" s="3">
        <v>45855</v>
      </c>
      <c r="M451" s="2" t="s">
        <v>1768</v>
      </c>
      <c r="N451" s="2" t="s">
        <v>1769</v>
      </c>
      <c r="O451" s="2">
        <f t="shared" si="33"/>
        <v>4</v>
      </c>
      <c r="P451" s="89"/>
    </row>
    <row r="452" spans="1:16">
      <c r="A452" s="2">
        <v>440</v>
      </c>
      <c r="B452" s="67" t="s">
        <v>1155</v>
      </c>
      <c r="C452" s="2" t="s">
        <v>1702</v>
      </c>
      <c r="D452" s="2" t="s">
        <v>12</v>
      </c>
      <c r="E452" s="2" t="s">
        <v>57</v>
      </c>
      <c r="F452" s="2" t="s">
        <v>1700</v>
      </c>
      <c r="G452" s="2" t="s">
        <v>13</v>
      </c>
      <c r="H452" s="65">
        <v>54935000</v>
      </c>
      <c r="I452" s="2" t="s">
        <v>1707</v>
      </c>
      <c r="J452" s="3">
        <v>45852</v>
      </c>
      <c r="K452" s="2" t="s">
        <v>95</v>
      </c>
      <c r="L452" s="3">
        <v>45855</v>
      </c>
      <c r="M452" s="2" t="s">
        <v>1768</v>
      </c>
      <c r="N452" s="2" t="s">
        <v>17</v>
      </c>
      <c r="O452" s="2">
        <f t="shared" si="33"/>
        <v>4</v>
      </c>
      <c r="P452" s="89"/>
    </row>
    <row r="453" spans="1:16">
      <c r="A453" s="2">
        <v>441</v>
      </c>
      <c r="B453" s="67" t="s">
        <v>1155</v>
      </c>
      <c r="C453" s="2" t="s">
        <v>1703</v>
      </c>
      <c r="D453" s="2" t="s">
        <v>12</v>
      </c>
      <c r="E453" s="2" t="s">
        <v>1705</v>
      </c>
      <c r="F453" s="2" t="s">
        <v>1701</v>
      </c>
      <c r="G453" s="2" t="s">
        <v>13</v>
      </c>
      <c r="H453" s="65">
        <v>22660000</v>
      </c>
      <c r="I453" s="2" t="s">
        <v>1708</v>
      </c>
      <c r="J453" s="3">
        <v>45852</v>
      </c>
      <c r="K453" s="2" t="s">
        <v>95</v>
      </c>
      <c r="L453" s="3">
        <v>45855</v>
      </c>
      <c r="M453" s="2" t="s">
        <v>1768</v>
      </c>
      <c r="N453" s="2" t="s">
        <v>17</v>
      </c>
      <c r="O453" s="2">
        <f t="shared" si="33"/>
        <v>4</v>
      </c>
      <c r="P453" s="89"/>
    </row>
    <row r="454" spans="1:16">
      <c r="A454" s="2">
        <v>442</v>
      </c>
      <c r="B454" s="67" t="s">
        <v>1155</v>
      </c>
      <c r="C454" s="2" t="s">
        <v>1702</v>
      </c>
      <c r="D454" s="2" t="s">
        <v>583</v>
      </c>
      <c r="E454" s="2" t="s">
        <v>269</v>
      </c>
      <c r="F454" s="2" t="s">
        <v>1709</v>
      </c>
      <c r="G454" s="2" t="s">
        <v>14</v>
      </c>
      <c r="H454" s="65">
        <v>7582000</v>
      </c>
      <c r="I454" s="2" t="s">
        <v>1712</v>
      </c>
      <c r="J454" s="3">
        <v>45852</v>
      </c>
      <c r="K454" s="2" t="s">
        <v>1710</v>
      </c>
      <c r="L454" s="3">
        <v>45855</v>
      </c>
      <c r="M454" s="2" t="s">
        <v>119</v>
      </c>
      <c r="N454" s="2" t="s">
        <v>1777</v>
      </c>
      <c r="O454" s="2">
        <f>L454-J454+1</f>
        <v>4</v>
      </c>
      <c r="P454" s="89"/>
    </row>
    <row r="455" spans="1:16">
      <c r="A455" s="2">
        <v>443</v>
      </c>
      <c r="B455" s="67" t="s">
        <v>1155</v>
      </c>
      <c r="C455" s="2" t="s">
        <v>1727</v>
      </c>
      <c r="D455" s="2" t="s">
        <v>12</v>
      </c>
      <c r="E455" s="2" t="s">
        <v>1732</v>
      </c>
      <c r="F455" s="2" t="s">
        <v>1721</v>
      </c>
      <c r="G455" s="2" t="s">
        <v>13</v>
      </c>
      <c r="H455" s="65">
        <v>48909200</v>
      </c>
      <c r="I455" s="2" t="s">
        <v>1735</v>
      </c>
      <c r="J455" s="3">
        <v>45853</v>
      </c>
      <c r="K455" s="2" t="s">
        <v>1739</v>
      </c>
      <c r="L455" s="3">
        <v>45855</v>
      </c>
      <c r="M455" s="2" t="s">
        <v>119</v>
      </c>
      <c r="N455" s="2" t="s">
        <v>1777</v>
      </c>
      <c r="O455" s="2">
        <f t="shared" ref="O455:O461" si="34">L455-J455+1</f>
        <v>3</v>
      </c>
      <c r="P455" s="89"/>
    </row>
    <row r="456" spans="1:16">
      <c r="A456" s="2">
        <v>444</v>
      </c>
      <c r="B456" s="67" t="s">
        <v>1155</v>
      </c>
      <c r="C456" s="2" t="s">
        <v>1726</v>
      </c>
      <c r="D456" s="2" t="s">
        <v>12</v>
      </c>
      <c r="E456" s="2" t="s">
        <v>1733</v>
      </c>
      <c r="F456" s="2" t="s">
        <v>1722</v>
      </c>
      <c r="G456" s="2" t="s">
        <v>13</v>
      </c>
      <c r="H456" s="65">
        <v>55938310</v>
      </c>
      <c r="I456" s="2" t="s">
        <v>1736</v>
      </c>
      <c r="J456" s="3">
        <v>45853</v>
      </c>
      <c r="K456" s="2" t="s">
        <v>1739</v>
      </c>
      <c r="L456" s="3">
        <v>45855</v>
      </c>
      <c r="M456" s="2" t="s">
        <v>119</v>
      </c>
      <c r="N456" s="2" t="s">
        <v>1777</v>
      </c>
      <c r="O456" s="2">
        <f t="shared" si="34"/>
        <v>3</v>
      </c>
      <c r="P456" s="89"/>
    </row>
    <row r="457" spans="1:16">
      <c r="A457" s="2">
        <v>445</v>
      </c>
      <c r="B457" s="67" t="s">
        <v>1155</v>
      </c>
      <c r="C457" s="2" t="s">
        <v>1729</v>
      </c>
      <c r="D457" s="2" t="s">
        <v>12</v>
      </c>
      <c r="E457" s="2" t="s">
        <v>28</v>
      </c>
      <c r="F457" s="2" t="s">
        <v>1728</v>
      </c>
      <c r="G457" s="2" t="s">
        <v>13</v>
      </c>
      <c r="H457" s="65">
        <v>7923000</v>
      </c>
      <c r="I457" s="2" t="s">
        <v>1737</v>
      </c>
      <c r="J457" s="3">
        <v>45853</v>
      </c>
      <c r="K457" s="2" t="s">
        <v>1739</v>
      </c>
      <c r="L457" s="3">
        <v>45855</v>
      </c>
      <c r="M457" s="2" t="s">
        <v>119</v>
      </c>
      <c r="N457" s="2" t="s">
        <v>1777</v>
      </c>
      <c r="O457" s="2">
        <f t="shared" si="34"/>
        <v>3</v>
      </c>
      <c r="P457" s="89"/>
    </row>
    <row r="458" spans="1:16">
      <c r="A458" s="2">
        <v>446</v>
      </c>
      <c r="B458" s="67" t="s">
        <v>1155</v>
      </c>
      <c r="C458" s="2" t="s">
        <v>1730</v>
      </c>
      <c r="D458" s="2" t="s">
        <v>12</v>
      </c>
      <c r="E458" s="2" t="s">
        <v>28</v>
      </c>
      <c r="F458" s="2" t="s">
        <v>1723</v>
      </c>
      <c r="G458" s="2" t="s">
        <v>13</v>
      </c>
      <c r="H458" s="65">
        <v>34034000</v>
      </c>
      <c r="I458" s="2" t="s">
        <v>1738</v>
      </c>
      <c r="J458" s="3">
        <v>45853</v>
      </c>
      <c r="K458" s="2" t="s">
        <v>1739</v>
      </c>
      <c r="L458" s="3">
        <v>45855</v>
      </c>
      <c r="M458" s="2" t="s">
        <v>119</v>
      </c>
      <c r="N458" s="2" t="s">
        <v>1777</v>
      </c>
      <c r="O458" s="2">
        <f t="shared" si="34"/>
        <v>3</v>
      </c>
      <c r="P458" s="89"/>
    </row>
    <row r="459" spans="1:16">
      <c r="A459" s="2">
        <v>447</v>
      </c>
      <c r="B459" s="67" t="s">
        <v>1155</v>
      </c>
      <c r="C459" s="2" t="s">
        <v>1731</v>
      </c>
      <c r="D459" s="2" t="s">
        <v>12</v>
      </c>
      <c r="E459" s="2" t="s">
        <v>1732</v>
      </c>
      <c r="F459" s="2" t="s">
        <v>1724</v>
      </c>
      <c r="G459" s="2" t="s">
        <v>13</v>
      </c>
      <c r="H459" s="65">
        <v>6702000</v>
      </c>
      <c r="I459" s="2" t="s">
        <v>1823</v>
      </c>
      <c r="J459" s="3">
        <v>45853</v>
      </c>
      <c r="K459" s="2" t="s">
        <v>1739</v>
      </c>
      <c r="L459" s="3">
        <v>45855</v>
      </c>
      <c r="M459" s="2" t="s">
        <v>1805</v>
      </c>
      <c r="N459" s="2" t="s">
        <v>1777</v>
      </c>
      <c r="O459" s="2">
        <f t="shared" si="34"/>
        <v>3</v>
      </c>
      <c r="P459" s="89"/>
    </row>
    <row r="460" spans="1:16">
      <c r="A460" s="2">
        <v>448</v>
      </c>
      <c r="B460" s="67" t="s">
        <v>1155</v>
      </c>
      <c r="C460" s="2" t="s">
        <v>1298</v>
      </c>
      <c r="D460" s="2" t="s">
        <v>12</v>
      </c>
      <c r="E460" s="2" t="s">
        <v>1464</v>
      </c>
      <c r="F460" s="2" t="s">
        <v>1724</v>
      </c>
      <c r="G460" s="2" t="s">
        <v>13</v>
      </c>
      <c r="H460" s="65">
        <v>6000000</v>
      </c>
      <c r="I460" s="2" t="s">
        <v>1824</v>
      </c>
      <c r="J460" s="3">
        <v>45853</v>
      </c>
      <c r="K460" s="2" t="s">
        <v>493</v>
      </c>
      <c r="L460" s="3">
        <v>45855</v>
      </c>
      <c r="M460" s="2" t="s">
        <v>1805</v>
      </c>
      <c r="N460" s="2" t="s">
        <v>1777</v>
      </c>
      <c r="O460" s="2">
        <f t="shared" si="34"/>
        <v>3</v>
      </c>
      <c r="P460" s="89"/>
    </row>
    <row r="461" spans="1:16">
      <c r="A461" s="2">
        <v>449</v>
      </c>
      <c r="B461" s="67" t="s">
        <v>1155</v>
      </c>
      <c r="C461" s="2" t="s">
        <v>1726</v>
      </c>
      <c r="D461" s="2" t="s">
        <v>12</v>
      </c>
      <c r="E461" s="2" t="s">
        <v>1734</v>
      </c>
      <c r="F461" s="2" t="s">
        <v>1725</v>
      </c>
      <c r="G461" s="2" t="s">
        <v>13</v>
      </c>
      <c r="H461" s="65">
        <v>49500000</v>
      </c>
      <c r="I461" s="2" t="s">
        <v>1315</v>
      </c>
      <c r="J461" s="3">
        <v>45853</v>
      </c>
      <c r="K461" s="2" t="s">
        <v>1739</v>
      </c>
      <c r="L461" s="3">
        <v>45855</v>
      </c>
      <c r="M461" s="2" t="s">
        <v>1805</v>
      </c>
      <c r="N461" s="2" t="s">
        <v>1777</v>
      </c>
      <c r="O461" s="2">
        <f t="shared" si="34"/>
        <v>3</v>
      </c>
      <c r="P461" s="89"/>
    </row>
    <row r="462" spans="1:16">
      <c r="A462" s="2">
        <v>450</v>
      </c>
      <c r="B462" s="67" t="s">
        <v>1155</v>
      </c>
      <c r="C462" s="2" t="s">
        <v>1922</v>
      </c>
      <c r="D462" s="2" t="s">
        <v>12</v>
      </c>
      <c r="E462" s="2" t="s">
        <v>1913</v>
      </c>
      <c r="F462" s="2" t="s">
        <v>1908</v>
      </c>
      <c r="G462" s="2" t="s">
        <v>16</v>
      </c>
      <c r="H462" s="65">
        <v>28210000</v>
      </c>
      <c r="I462" s="2" t="s">
        <v>1915</v>
      </c>
      <c r="J462" s="3">
        <v>45853</v>
      </c>
      <c r="K462" s="2" t="s">
        <v>1739</v>
      </c>
      <c r="L462" s="3">
        <v>45860</v>
      </c>
      <c r="M462" s="2" t="s">
        <v>1894</v>
      </c>
      <c r="N462" s="2" t="s">
        <v>1899</v>
      </c>
      <c r="O462" s="2">
        <f t="shared" ref="O462" si="35">L462-J462+1</f>
        <v>8</v>
      </c>
      <c r="P462" s="89"/>
    </row>
    <row r="463" spans="1:16">
      <c r="A463" s="2">
        <v>451</v>
      </c>
      <c r="B463" s="67" t="s">
        <v>1155</v>
      </c>
      <c r="C463" s="2" t="s">
        <v>1746</v>
      </c>
      <c r="D463" s="2" t="s">
        <v>12</v>
      </c>
      <c r="E463" s="2" t="s">
        <v>1732</v>
      </c>
      <c r="F463" s="2" t="s">
        <v>1745</v>
      </c>
      <c r="G463" s="2" t="s">
        <v>16</v>
      </c>
      <c r="H463" s="65">
        <v>7480000</v>
      </c>
      <c r="I463" s="2" t="s">
        <v>1747</v>
      </c>
      <c r="J463" s="3">
        <v>45853</v>
      </c>
      <c r="K463" s="2" t="s">
        <v>1739</v>
      </c>
      <c r="L463" s="3">
        <v>45854</v>
      </c>
      <c r="M463" s="2" t="s">
        <v>1762</v>
      </c>
      <c r="N463" s="2" t="s">
        <v>17</v>
      </c>
      <c r="O463" s="2">
        <f t="shared" ref="O463:O464" si="36">L463-J463+1</f>
        <v>2</v>
      </c>
      <c r="P463" s="89"/>
    </row>
    <row r="464" spans="1:16">
      <c r="A464" s="2">
        <v>452</v>
      </c>
      <c r="B464" s="67" t="s">
        <v>1155</v>
      </c>
      <c r="C464" s="2" t="s">
        <v>1757</v>
      </c>
      <c r="D464" s="2" t="s">
        <v>12</v>
      </c>
      <c r="E464" s="2" t="s">
        <v>1755</v>
      </c>
      <c r="F464" s="2" t="s">
        <v>1752</v>
      </c>
      <c r="G464" s="2" t="s">
        <v>1753</v>
      </c>
      <c r="H464" s="65">
        <v>38049000</v>
      </c>
      <c r="I464" s="2" t="s">
        <v>1754</v>
      </c>
      <c r="J464" s="3">
        <v>45853</v>
      </c>
      <c r="K464" s="2" t="s">
        <v>132</v>
      </c>
      <c r="L464" s="3">
        <v>45856</v>
      </c>
      <c r="M464" s="2" t="s">
        <v>1826</v>
      </c>
      <c r="N464" s="2" t="s">
        <v>1777</v>
      </c>
      <c r="O464" s="2">
        <f t="shared" si="36"/>
        <v>4</v>
      </c>
      <c r="P464" s="89"/>
    </row>
    <row r="465" spans="1:16">
      <c r="A465" s="2">
        <v>453</v>
      </c>
      <c r="B465" s="67" t="s">
        <v>1164</v>
      </c>
      <c r="C465" s="2" t="s">
        <v>1767</v>
      </c>
      <c r="D465" s="2" t="s">
        <v>12</v>
      </c>
      <c r="E465" s="2" t="s">
        <v>1766</v>
      </c>
      <c r="F465" s="2" t="s">
        <v>1763</v>
      </c>
      <c r="G465" s="2" t="s">
        <v>1764</v>
      </c>
      <c r="H465" s="65">
        <v>21857000</v>
      </c>
      <c r="I465" s="2" t="s">
        <v>1765</v>
      </c>
      <c r="J465" s="3">
        <v>45854</v>
      </c>
      <c r="K465" s="2" t="s">
        <v>1762</v>
      </c>
      <c r="L465" s="3">
        <v>45855</v>
      </c>
      <c r="M465" s="2" t="s">
        <v>1805</v>
      </c>
      <c r="N465" s="2" t="s">
        <v>1184</v>
      </c>
      <c r="O465" s="2">
        <f t="shared" ref="O465" si="37">L465-J465+1</f>
        <v>2</v>
      </c>
      <c r="P465" s="89"/>
    </row>
    <row r="466" spans="1:16">
      <c r="A466" s="2">
        <v>454</v>
      </c>
      <c r="B466" s="67" t="s">
        <v>1155</v>
      </c>
      <c r="C466" s="2" t="s">
        <v>1756</v>
      </c>
      <c r="D466" s="2" t="s">
        <v>12</v>
      </c>
      <c r="E466" s="2" t="s">
        <v>102</v>
      </c>
      <c r="F466" s="2" t="s">
        <v>1748</v>
      </c>
      <c r="G466" s="2" t="s">
        <v>13</v>
      </c>
      <c r="H466" s="65">
        <v>36729000</v>
      </c>
      <c r="I466" s="2" t="s">
        <v>1749</v>
      </c>
      <c r="J466" s="3">
        <v>45854</v>
      </c>
      <c r="K466" s="2" t="s">
        <v>1750</v>
      </c>
      <c r="L466" s="3">
        <v>45855</v>
      </c>
      <c r="M466" s="2" t="s">
        <v>1791</v>
      </c>
      <c r="N466" s="2" t="s">
        <v>1777</v>
      </c>
      <c r="O466" s="2">
        <f>L466-J466+1</f>
        <v>2</v>
      </c>
      <c r="P466" s="89"/>
    </row>
    <row r="467" spans="1:16">
      <c r="A467" s="2">
        <v>455</v>
      </c>
      <c r="B467" s="67" t="s">
        <v>1155</v>
      </c>
      <c r="C467" s="2" t="s">
        <v>1870</v>
      </c>
      <c r="D467" s="2" t="s">
        <v>12</v>
      </c>
      <c r="E467" s="2" t="s">
        <v>1616</v>
      </c>
      <c r="F467" s="2" t="s">
        <v>1909</v>
      </c>
      <c r="G467" s="2" t="s">
        <v>16</v>
      </c>
      <c r="H467" s="65">
        <v>27333000</v>
      </c>
      <c r="I467" s="2" t="s">
        <v>1916</v>
      </c>
      <c r="J467" s="3">
        <v>45854</v>
      </c>
      <c r="K467" s="2" t="s">
        <v>1895</v>
      </c>
      <c r="L467" s="3">
        <v>45860</v>
      </c>
      <c r="M467" s="2" t="s">
        <v>1894</v>
      </c>
      <c r="N467" s="2" t="s">
        <v>1899</v>
      </c>
      <c r="O467" s="2">
        <f>L467-J467+1</f>
        <v>7</v>
      </c>
      <c r="P467" s="89"/>
    </row>
    <row r="468" spans="1:16">
      <c r="A468" s="2">
        <v>456</v>
      </c>
      <c r="B468" s="67" t="s">
        <v>1155</v>
      </c>
      <c r="C468" s="2" t="s">
        <v>1811</v>
      </c>
      <c r="D468" s="2" t="s">
        <v>1810</v>
      </c>
      <c r="E468" s="2" t="s">
        <v>1793</v>
      </c>
      <c r="F468" s="2" t="s">
        <v>1770</v>
      </c>
      <c r="G468" s="2" t="s">
        <v>13</v>
      </c>
      <c r="H468" s="65">
        <v>5799000</v>
      </c>
      <c r="I468" s="2" t="s">
        <v>1773</v>
      </c>
      <c r="J468" s="3">
        <v>45854</v>
      </c>
      <c r="K468" s="2" t="s">
        <v>211</v>
      </c>
      <c r="L468" s="3">
        <v>45855</v>
      </c>
      <c r="M468" s="2" t="s">
        <v>1805</v>
      </c>
      <c r="N468" s="2" t="s">
        <v>1777</v>
      </c>
      <c r="O468" s="2">
        <f t="shared" ref="O468:O472" si="38">L468-J468+1</f>
        <v>2</v>
      </c>
      <c r="P468" s="89"/>
    </row>
    <row r="469" spans="1:16">
      <c r="A469" s="2">
        <v>457</v>
      </c>
      <c r="B469" s="67" t="s">
        <v>1155</v>
      </c>
      <c r="C469" s="2" t="s">
        <v>1813</v>
      </c>
      <c r="D469" s="2" t="s">
        <v>1810</v>
      </c>
      <c r="E469" s="2" t="s">
        <v>383</v>
      </c>
      <c r="F469" s="2" t="s">
        <v>1812</v>
      </c>
      <c r="G469" s="2" t="s">
        <v>13</v>
      </c>
      <c r="H469" s="65">
        <v>8820000</v>
      </c>
      <c r="I469" s="2" t="s">
        <v>1774</v>
      </c>
      <c r="J469" s="3">
        <v>45854</v>
      </c>
      <c r="K469" s="2" t="s">
        <v>211</v>
      </c>
      <c r="L469" s="3">
        <v>45855</v>
      </c>
      <c r="M469" s="2" t="s">
        <v>1805</v>
      </c>
      <c r="N469" s="2" t="s">
        <v>1777</v>
      </c>
      <c r="O469" s="2">
        <f t="shared" si="38"/>
        <v>2</v>
      </c>
      <c r="P469" s="89"/>
    </row>
    <row r="470" spans="1:16">
      <c r="A470" s="2">
        <v>458</v>
      </c>
      <c r="B470" s="67" t="s">
        <v>1155</v>
      </c>
      <c r="C470" s="2" t="s">
        <v>1814</v>
      </c>
      <c r="D470" s="2" t="s">
        <v>1810</v>
      </c>
      <c r="E470" s="2" t="s">
        <v>102</v>
      </c>
      <c r="F470" s="2" t="s">
        <v>1771</v>
      </c>
      <c r="G470" s="2" t="s">
        <v>13</v>
      </c>
      <c r="H470" s="65">
        <v>6446000</v>
      </c>
      <c r="I470" s="2" t="s">
        <v>1775</v>
      </c>
      <c r="J470" s="3">
        <v>45854</v>
      </c>
      <c r="K470" s="2" t="s">
        <v>211</v>
      </c>
      <c r="L470" s="3">
        <v>45856</v>
      </c>
      <c r="M470" s="2" t="s">
        <v>1809</v>
      </c>
      <c r="N470" s="2" t="s">
        <v>1779</v>
      </c>
      <c r="O470" s="2">
        <f t="shared" si="38"/>
        <v>3</v>
      </c>
      <c r="P470" s="89"/>
    </row>
    <row r="471" spans="1:16">
      <c r="A471" s="2">
        <v>459</v>
      </c>
      <c r="B471" s="67" t="s">
        <v>1155</v>
      </c>
      <c r="C471" s="2" t="s">
        <v>1815</v>
      </c>
      <c r="D471" s="2" t="s">
        <v>1810</v>
      </c>
      <c r="E471" s="2" t="s">
        <v>1794</v>
      </c>
      <c r="F471" s="2" t="s">
        <v>1772</v>
      </c>
      <c r="G471" s="2" t="s">
        <v>13</v>
      </c>
      <c r="H471" s="65">
        <v>54940000</v>
      </c>
      <c r="I471" s="2" t="s">
        <v>1776</v>
      </c>
      <c r="J471" s="3">
        <v>45854</v>
      </c>
      <c r="K471" s="2" t="s">
        <v>211</v>
      </c>
      <c r="L471" s="3">
        <v>45855</v>
      </c>
      <c r="M471" s="2" t="s">
        <v>1825</v>
      </c>
      <c r="N471" s="2" t="s">
        <v>1779</v>
      </c>
      <c r="O471" s="2">
        <f t="shared" si="38"/>
        <v>2</v>
      </c>
      <c r="P471" s="89"/>
    </row>
    <row r="472" spans="1:16">
      <c r="A472" s="2">
        <v>460</v>
      </c>
      <c r="B472" s="67" t="s">
        <v>1155</v>
      </c>
      <c r="C472" s="2" t="s">
        <v>1811</v>
      </c>
      <c r="D472" s="2" t="s">
        <v>1810</v>
      </c>
      <c r="E472" s="2" t="s">
        <v>1795</v>
      </c>
      <c r="F472" s="2" t="s">
        <v>1816</v>
      </c>
      <c r="G472" s="2" t="s">
        <v>13</v>
      </c>
      <c r="H472" s="65">
        <v>11978000</v>
      </c>
      <c r="I472" s="2" t="s">
        <v>1785</v>
      </c>
      <c r="J472" s="3">
        <v>45854</v>
      </c>
      <c r="K472" s="2" t="s">
        <v>211</v>
      </c>
      <c r="L472" s="3">
        <v>45856</v>
      </c>
      <c r="M472" s="2" t="s">
        <v>1792</v>
      </c>
      <c r="N472" s="2" t="s">
        <v>1779</v>
      </c>
      <c r="O472" s="2">
        <f t="shared" si="38"/>
        <v>3</v>
      </c>
      <c r="P472" s="89"/>
    </row>
    <row r="473" spans="1:16">
      <c r="A473" s="2">
        <v>461</v>
      </c>
      <c r="B473" s="67" t="s">
        <v>1155</v>
      </c>
      <c r="C473" s="2" t="s">
        <v>1744</v>
      </c>
      <c r="D473" s="2" t="s">
        <v>1743</v>
      </c>
      <c r="E473" s="2" t="s">
        <v>1742</v>
      </c>
      <c r="F473" s="2" t="s">
        <v>1620</v>
      </c>
      <c r="G473" s="2" t="s">
        <v>1740</v>
      </c>
      <c r="H473" s="65">
        <v>26630000</v>
      </c>
      <c r="I473" s="2" t="s">
        <v>1741</v>
      </c>
      <c r="J473" s="3">
        <v>45855</v>
      </c>
      <c r="K473" s="2" t="s">
        <v>1798</v>
      </c>
      <c r="L473" s="3">
        <v>45856</v>
      </c>
      <c r="M473" s="2" t="s">
        <v>1826</v>
      </c>
      <c r="N473" s="2" t="s">
        <v>1777</v>
      </c>
      <c r="O473" s="2">
        <f>L473-J473+1</f>
        <v>2</v>
      </c>
      <c r="P473" s="89"/>
    </row>
    <row r="474" spans="1:16">
      <c r="A474" s="2">
        <v>462</v>
      </c>
      <c r="B474" s="67" t="s">
        <v>1155</v>
      </c>
      <c r="C474" s="2" t="s">
        <v>1813</v>
      </c>
      <c r="D474" s="2" t="s">
        <v>1817</v>
      </c>
      <c r="E474" s="2" t="s">
        <v>1796</v>
      </c>
      <c r="F474" s="2" t="s">
        <v>1780</v>
      </c>
      <c r="G474" s="2" t="s">
        <v>13</v>
      </c>
      <c r="H474" s="65">
        <v>23287000</v>
      </c>
      <c r="I474" s="2" t="s">
        <v>1786</v>
      </c>
      <c r="J474" s="3">
        <v>45855</v>
      </c>
      <c r="K474" s="2" t="s">
        <v>1791</v>
      </c>
      <c r="L474" s="3">
        <v>45856</v>
      </c>
      <c r="M474" s="2" t="s">
        <v>1792</v>
      </c>
      <c r="N474" s="2" t="s">
        <v>1779</v>
      </c>
      <c r="O474" s="2">
        <f t="shared" ref="O474" si="39">L474-J474+1</f>
        <v>2</v>
      </c>
      <c r="P474" s="89"/>
    </row>
    <row r="475" spans="1:16">
      <c r="A475" s="2">
        <v>463</v>
      </c>
      <c r="B475" s="67" t="s">
        <v>1155</v>
      </c>
      <c r="C475" s="2" t="s">
        <v>1818</v>
      </c>
      <c r="D475" s="2" t="s">
        <v>1819</v>
      </c>
      <c r="E475" s="2" t="s">
        <v>102</v>
      </c>
      <c r="F475" s="2" t="s">
        <v>1781</v>
      </c>
      <c r="G475" s="2" t="s">
        <v>13</v>
      </c>
      <c r="H475" s="65">
        <v>37000000</v>
      </c>
      <c r="I475" s="2" t="s">
        <v>1787</v>
      </c>
      <c r="J475" s="3">
        <v>45855</v>
      </c>
      <c r="K475" s="2" t="s">
        <v>1791</v>
      </c>
      <c r="L475" s="3">
        <v>45856</v>
      </c>
      <c r="M475" s="2" t="s">
        <v>1792</v>
      </c>
      <c r="N475" s="2" t="s">
        <v>1779</v>
      </c>
      <c r="O475" s="2">
        <f t="shared" ref="O475" si="40">L475-J475+1</f>
        <v>2</v>
      </c>
      <c r="P475" s="89"/>
    </row>
    <row r="476" spans="1:16">
      <c r="A476" s="2">
        <v>464</v>
      </c>
      <c r="B476" s="67" t="s">
        <v>1155</v>
      </c>
      <c r="C476" s="2" t="s">
        <v>1811</v>
      </c>
      <c r="D476" s="2" t="s">
        <v>1819</v>
      </c>
      <c r="E476" s="2" t="s">
        <v>1795</v>
      </c>
      <c r="F476" s="2" t="s">
        <v>1782</v>
      </c>
      <c r="G476" s="2" t="s">
        <v>13</v>
      </c>
      <c r="H476" s="65">
        <v>19854000</v>
      </c>
      <c r="I476" s="2" t="s">
        <v>1788</v>
      </c>
      <c r="J476" s="3">
        <v>45855</v>
      </c>
      <c r="K476" s="2" t="s">
        <v>1791</v>
      </c>
      <c r="L476" s="3">
        <v>45856</v>
      </c>
      <c r="M476" s="2" t="s">
        <v>1792</v>
      </c>
      <c r="N476" s="2" t="s">
        <v>1779</v>
      </c>
      <c r="O476" s="2">
        <f t="shared" ref="O476:O477" si="41">L476-J476+1</f>
        <v>2</v>
      </c>
      <c r="P476" s="89"/>
    </row>
    <row r="477" spans="1:16">
      <c r="A477" s="2">
        <v>465</v>
      </c>
      <c r="B477" s="67" t="s">
        <v>1155</v>
      </c>
      <c r="C477" s="2" t="s">
        <v>1814</v>
      </c>
      <c r="D477" s="2" t="s">
        <v>1817</v>
      </c>
      <c r="E477" s="2" t="s">
        <v>1797</v>
      </c>
      <c r="F477" s="2" t="s">
        <v>1783</v>
      </c>
      <c r="G477" s="2" t="s">
        <v>13</v>
      </c>
      <c r="H477" s="65">
        <v>16700000</v>
      </c>
      <c r="I477" s="2" t="s">
        <v>1789</v>
      </c>
      <c r="J477" s="3">
        <v>45855</v>
      </c>
      <c r="K477" s="2" t="s">
        <v>1791</v>
      </c>
      <c r="L477" s="3">
        <v>45859</v>
      </c>
      <c r="M477" s="2" t="s">
        <v>1926</v>
      </c>
      <c r="N477" s="2" t="s">
        <v>1827</v>
      </c>
      <c r="O477" s="2">
        <f t="shared" si="41"/>
        <v>5</v>
      </c>
      <c r="P477" s="89"/>
    </row>
    <row r="478" spans="1:16">
      <c r="A478" s="2">
        <v>466</v>
      </c>
      <c r="B478" s="67" t="s">
        <v>1155</v>
      </c>
      <c r="C478" s="2" t="s">
        <v>1815</v>
      </c>
      <c r="D478" s="2" t="s">
        <v>1810</v>
      </c>
      <c r="E478" s="2" t="s">
        <v>1807</v>
      </c>
      <c r="F478" s="2" t="s">
        <v>1799</v>
      </c>
      <c r="G478" s="2" t="s">
        <v>1801</v>
      </c>
      <c r="H478" s="65">
        <v>5645800</v>
      </c>
      <c r="I478" s="2" t="s">
        <v>1802</v>
      </c>
      <c r="J478" s="3">
        <v>45855</v>
      </c>
      <c r="K478" s="2" t="s">
        <v>1805</v>
      </c>
      <c r="L478" s="3">
        <v>45855</v>
      </c>
      <c r="M478" s="2" t="s">
        <v>1805</v>
      </c>
      <c r="N478" s="2" t="s">
        <v>1778</v>
      </c>
      <c r="O478" s="2">
        <f t="shared" ref="O478:O539" si="42">L478-J478+1</f>
        <v>1</v>
      </c>
      <c r="P478" s="89"/>
    </row>
    <row r="479" spans="1:16">
      <c r="A479" s="2">
        <v>467</v>
      </c>
      <c r="B479" s="67" t="s">
        <v>1155</v>
      </c>
      <c r="C479" s="2" t="s">
        <v>1872</v>
      </c>
      <c r="D479" s="2" t="s">
        <v>12</v>
      </c>
      <c r="E479" s="2" t="s">
        <v>1616</v>
      </c>
      <c r="F479" s="2" t="s">
        <v>1879</v>
      </c>
      <c r="G479" s="2" t="s">
        <v>1753</v>
      </c>
      <c r="H479" s="65">
        <v>41105400</v>
      </c>
      <c r="I479" s="2" t="s">
        <v>1885</v>
      </c>
      <c r="J479" s="3">
        <v>45855</v>
      </c>
      <c r="K479" s="2" t="s">
        <v>1893</v>
      </c>
      <c r="L479" s="3">
        <v>45861</v>
      </c>
      <c r="M479" s="2" t="s">
        <v>1906</v>
      </c>
      <c r="N479" s="2" t="s">
        <v>1898</v>
      </c>
      <c r="O479" s="2">
        <f>L479-J479+1</f>
        <v>7</v>
      </c>
      <c r="P479" s="89"/>
    </row>
    <row r="480" spans="1:16">
      <c r="A480" s="2">
        <v>468</v>
      </c>
      <c r="B480" s="67" t="s">
        <v>1155</v>
      </c>
      <c r="C480" s="2" t="s">
        <v>1868</v>
      </c>
      <c r="D480" s="2" t="s">
        <v>12</v>
      </c>
      <c r="E480" s="2" t="s">
        <v>1914</v>
      </c>
      <c r="F480" s="2" t="s">
        <v>1910</v>
      </c>
      <c r="G480" s="2" t="s">
        <v>16</v>
      </c>
      <c r="H480" s="65">
        <v>25000000</v>
      </c>
      <c r="I480" s="2" t="s">
        <v>1917</v>
      </c>
      <c r="J480" s="3">
        <v>45855</v>
      </c>
      <c r="K480" s="2" t="s">
        <v>1893</v>
      </c>
      <c r="L480" s="3">
        <v>45861</v>
      </c>
      <c r="M480" s="2" t="s">
        <v>1906</v>
      </c>
      <c r="N480" s="2" t="s">
        <v>1899</v>
      </c>
      <c r="O480" s="2">
        <f>L480-J480+1</f>
        <v>7</v>
      </c>
      <c r="P480" s="89"/>
    </row>
    <row r="481" spans="1:16">
      <c r="A481" s="2">
        <v>469</v>
      </c>
      <c r="B481" s="67" t="s">
        <v>1155</v>
      </c>
      <c r="C481" s="2" t="s">
        <v>1872</v>
      </c>
      <c r="D481" s="2" t="s">
        <v>1923</v>
      </c>
      <c r="E481" s="2" t="s">
        <v>1463</v>
      </c>
      <c r="F481" s="2" t="s">
        <v>1911</v>
      </c>
      <c r="G481" s="2" t="s">
        <v>16</v>
      </c>
      <c r="H481" s="65">
        <v>13060000</v>
      </c>
      <c r="I481" s="2" t="s">
        <v>1918</v>
      </c>
      <c r="J481" s="3">
        <v>45855</v>
      </c>
      <c r="K481" s="2" t="s">
        <v>1893</v>
      </c>
      <c r="L481" s="3">
        <v>45861</v>
      </c>
      <c r="M481" s="2" t="s">
        <v>1906</v>
      </c>
      <c r="N481" s="2" t="s">
        <v>1899</v>
      </c>
      <c r="O481" s="2">
        <f>L481-J481+1</f>
        <v>7</v>
      </c>
      <c r="P481" s="89"/>
    </row>
    <row r="482" spans="1:16">
      <c r="A482" s="2">
        <v>470</v>
      </c>
      <c r="B482" s="67" t="s">
        <v>1155</v>
      </c>
      <c r="C482" s="2" t="s">
        <v>1820</v>
      </c>
      <c r="D482" s="2" t="s">
        <v>1810</v>
      </c>
      <c r="E482" s="2" t="s">
        <v>102</v>
      </c>
      <c r="F482" s="2" t="s">
        <v>1784</v>
      </c>
      <c r="G482" s="2" t="s">
        <v>13</v>
      </c>
      <c r="H482" s="65">
        <v>16790000</v>
      </c>
      <c r="I482" s="2" t="s">
        <v>1790</v>
      </c>
      <c r="J482" s="3">
        <v>45856</v>
      </c>
      <c r="K482" s="2" t="s">
        <v>1792</v>
      </c>
      <c r="L482" s="3">
        <v>45859</v>
      </c>
      <c r="M482" s="2" t="s">
        <v>1926</v>
      </c>
      <c r="N482" s="2" t="s">
        <v>1828</v>
      </c>
      <c r="O482" s="2">
        <f>L482-J482+1</f>
        <v>4</v>
      </c>
      <c r="P482" s="89"/>
    </row>
    <row r="483" spans="1:16">
      <c r="A483" s="2">
        <v>471</v>
      </c>
      <c r="B483" s="67" t="s">
        <v>1155</v>
      </c>
      <c r="C483" s="2" t="s">
        <v>1821</v>
      </c>
      <c r="D483" s="2" t="s">
        <v>1810</v>
      </c>
      <c r="E483" s="2" t="s">
        <v>102</v>
      </c>
      <c r="F483" s="2" t="s">
        <v>1808</v>
      </c>
      <c r="G483" s="2" t="s">
        <v>1801</v>
      </c>
      <c r="H483" s="65">
        <v>8242000</v>
      </c>
      <c r="I483" s="2" t="s">
        <v>1803</v>
      </c>
      <c r="J483" s="3">
        <v>45856</v>
      </c>
      <c r="K483" s="2" t="s">
        <v>1806</v>
      </c>
      <c r="L483" s="3">
        <v>45859</v>
      </c>
      <c r="M483" s="2" t="s">
        <v>1928</v>
      </c>
      <c r="N483" s="2" t="s">
        <v>1827</v>
      </c>
      <c r="O483" s="2">
        <f t="shared" si="42"/>
        <v>4</v>
      </c>
      <c r="P483" s="89"/>
    </row>
    <row r="484" spans="1:16">
      <c r="A484" s="2">
        <v>472</v>
      </c>
      <c r="B484" s="67" t="s">
        <v>1155</v>
      </c>
      <c r="C484" s="2" t="s">
        <v>1814</v>
      </c>
      <c r="D484" s="2" t="s">
        <v>1810</v>
      </c>
      <c r="E484" s="2" t="s">
        <v>1796</v>
      </c>
      <c r="F484" s="2" t="s">
        <v>1800</v>
      </c>
      <c r="G484" s="2" t="s">
        <v>1801</v>
      </c>
      <c r="H484" s="65">
        <v>38992800</v>
      </c>
      <c r="I484" s="2" t="s">
        <v>1804</v>
      </c>
      <c r="J484" s="3">
        <v>45856</v>
      </c>
      <c r="K484" s="2" t="s">
        <v>1806</v>
      </c>
      <c r="L484" s="3">
        <v>45859</v>
      </c>
      <c r="M484" s="2" t="s">
        <v>1928</v>
      </c>
      <c r="N484" s="2" t="s">
        <v>17</v>
      </c>
      <c r="O484" s="2">
        <f t="shared" si="42"/>
        <v>4</v>
      </c>
      <c r="P484" s="89"/>
    </row>
    <row r="485" spans="1:16">
      <c r="A485" s="2">
        <v>473</v>
      </c>
      <c r="B485" s="67" t="s">
        <v>1155</v>
      </c>
      <c r="C485" s="2" t="s">
        <v>1865</v>
      </c>
      <c r="D485" s="2" t="s">
        <v>1472</v>
      </c>
      <c r="E485" s="2" t="s">
        <v>1858</v>
      </c>
      <c r="F485" s="2" t="s">
        <v>1829</v>
      </c>
      <c r="G485" s="2" t="s">
        <v>13</v>
      </c>
      <c r="H485" s="65">
        <v>51060000</v>
      </c>
      <c r="I485" s="2" t="s">
        <v>1833</v>
      </c>
      <c r="J485" s="3">
        <v>45856</v>
      </c>
      <c r="K485" s="2" t="s">
        <v>1190</v>
      </c>
      <c r="L485" s="3">
        <v>45860</v>
      </c>
      <c r="M485" s="2" t="s">
        <v>1925</v>
      </c>
      <c r="N485" s="2" t="s">
        <v>276</v>
      </c>
      <c r="O485" s="2">
        <f t="shared" si="42"/>
        <v>5</v>
      </c>
      <c r="P485" s="89"/>
    </row>
    <row r="486" spans="1:16">
      <c r="A486" s="2">
        <v>474</v>
      </c>
      <c r="B486" s="67" t="s">
        <v>1155</v>
      </c>
      <c r="C486" s="2" t="s">
        <v>1866</v>
      </c>
      <c r="D486" s="2" t="s">
        <v>1867</v>
      </c>
      <c r="E486" s="2" t="s">
        <v>1859</v>
      </c>
      <c r="F486" s="2" t="s">
        <v>1830</v>
      </c>
      <c r="G486" s="2" t="s">
        <v>13</v>
      </c>
      <c r="H486" s="65">
        <v>63877000</v>
      </c>
      <c r="I486" s="2" t="s">
        <v>1834</v>
      </c>
      <c r="J486" s="3">
        <v>45856</v>
      </c>
      <c r="K486" s="2" t="s">
        <v>1190</v>
      </c>
      <c r="L486" s="3">
        <v>45860</v>
      </c>
      <c r="M486" s="2" t="s">
        <v>1925</v>
      </c>
      <c r="N486" s="2" t="s">
        <v>276</v>
      </c>
      <c r="O486" s="2">
        <f t="shared" si="42"/>
        <v>5</v>
      </c>
      <c r="P486" s="89"/>
    </row>
    <row r="487" spans="1:16">
      <c r="A487" s="2">
        <v>475</v>
      </c>
      <c r="B487" s="67" t="s">
        <v>1155</v>
      </c>
      <c r="C487" s="2" t="s">
        <v>1870</v>
      </c>
      <c r="D487" s="2" t="s">
        <v>1924</v>
      </c>
      <c r="E487" s="2" t="s">
        <v>1463</v>
      </c>
      <c r="F487" s="2" t="s">
        <v>1927</v>
      </c>
      <c r="G487" s="2" t="s">
        <v>16</v>
      </c>
      <c r="H487" s="65">
        <v>19789000</v>
      </c>
      <c r="I487" s="2" t="s">
        <v>1919</v>
      </c>
      <c r="J487" s="3">
        <v>45856</v>
      </c>
      <c r="K487" s="2" t="s">
        <v>1921</v>
      </c>
      <c r="L487" s="3">
        <v>45860</v>
      </c>
      <c r="M487" s="2" t="s">
        <v>1894</v>
      </c>
      <c r="N487" s="2" t="s">
        <v>1899</v>
      </c>
      <c r="O487" s="2">
        <f>L487-J487+1</f>
        <v>5</v>
      </c>
      <c r="P487" s="89"/>
    </row>
    <row r="488" spans="1:16">
      <c r="A488" s="2">
        <v>476</v>
      </c>
      <c r="B488" s="67" t="s">
        <v>1155</v>
      </c>
      <c r="C488" s="2" t="s">
        <v>1876</v>
      </c>
      <c r="D488" s="2" t="s">
        <v>1924</v>
      </c>
      <c r="E488" s="2" t="s">
        <v>1463</v>
      </c>
      <c r="F488" s="2" t="s">
        <v>1912</v>
      </c>
      <c r="G488" s="2" t="s">
        <v>16</v>
      </c>
      <c r="H488" s="65">
        <v>7598000</v>
      </c>
      <c r="I488" s="2" t="s">
        <v>1920</v>
      </c>
      <c r="J488" s="3">
        <v>45856</v>
      </c>
      <c r="K488" s="2" t="s">
        <v>1921</v>
      </c>
      <c r="L488" s="3">
        <v>45866</v>
      </c>
      <c r="M488" s="2" t="s">
        <v>95</v>
      </c>
      <c r="N488" s="2" t="s">
        <v>103</v>
      </c>
      <c r="O488" s="2">
        <f>L488-J488+1</f>
        <v>11</v>
      </c>
      <c r="P488" s="89"/>
    </row>
    <row r="489" spans="1:16">
      <c r="A489" s="2">
        <v>477</v>
      </c>
      <c r="B489" s="67" t="s">
        <v>1155</v>
      </c>
      <c r="C489" s="2" t="s">
        <v>1868</v>
      </c>
      <c r="D489" s="2" t="s">
        <v>1869</v>
      </c>
      <c r="E489" s="2" t="s">
        <v>1616</v>
      </c>
      <c r="F489" s="2" t="s">
        <v>1831</v>
      </c>
      <c r="G489" s="2" t="s">
        <v>13</v>
      </c>
      <c r="H489" s="65">
        <v>13024000</v>
      </c>
      <c r="I489" s="2" t="s">
        <v>1835</v>
      </c>
      <c r="J489" s="3">
        <v>45859</v>
      </c>
      <c r="K489" s="2" t="s">
        <v>1838</v>
      </c>
      <c r="L489" s="3">
        <v>45860</v>
      </c>
      <c r="M489" s="2" t="s">
        <v>1925</v>
      </c>
      <c r="N489" s="2" t="s">
        <v>276</v>
      </c>
      <c r="O489" s="2">
        <f t="shared" si="42"/>
        <v>2</v>
      </c>
      <c r="P489" s="89"/>
    </row>
    <row r="490" spans="1:16">
      <c r="A490" s="2">
        <v>478</v>
      </c>
      <c r="B490" s="67" t="s">
        <v>1155</v>
      </c>
      <c r="C490" s="2" t="s">
        <v>1870</v>
      </c>
      <c r="D490" s="2" t="s">
        <v>1869</v>
      </c>
      <c r="E490" s="2" t="s">
        <v>1860</v>
      </c>
      <c r="F490" s="2" t="s">
        <v>1832</v>
      </c>
      <c r="G490" s="2" t="s">
        <v>13</v>
      </c>
      <c r="H490" s="65">
        <v>14014000</v>
      </c>
      <c r="I490" s="2" t="s">
        <v>1836</v>
      </c>
      <c r="J490" s="3">
        <v>45860</v>
      </c>
      <c r="K490" s="2" t="s">
        <v>1839</v>
      </c>
      <c r="L490" s="3">
        <v>45861</v>
      </c>
      <c r="M490" s="2" t="s">
        <v>1906</v>
      </c>
      <c r="N490" s="2" t="s">
        <v>276</v>
      </c>
      <c r="O490" s="2">
        <f t="shared" si="42"/>
        <v>2</v>
      </c>
      <c r="P490" s="89"/>
    </row>
    <row r="491" spans="1:16">
      <c r="A491" s="2">
        <v>479</v>
      </c>
      <c r="B491" s="67" t="s">
        <v>1155</v>
      </c>
      <c r="C491" s="2" t="s">
        <v>1872</v>
      </c>
      <c r="D491" s="2" t="s">
        <v>1869</v>
      </c>
      <c r="E491" s="2" t="s">
        <v>1861</v>
      </c>
      <c r="F491" s="2" t="s">
        <v>1871</v>
      </c>
      <c r="G491" s="2" t="s">
        <v>13</v>
      </c>
      <c r="H491" s="65">
        <v>14979800</v>
      </c>
      <c r="I491" s="2" t="s">
        <v>1837</v>
      </c>
      <c r="J491" s="3">
        <v>45860</v>
      </c>
      <c r="K491" s="2" t="s">
        <v>1839</v>
      </c>
      <c r="L491" s="3">
        <v>45861</v>
      </c>
      <c r="M491" s="2" t="s">
        <v>1906</v>
      </c>
      <c r="N491" s="2" t="s">
        <v>276</v>
      </c>
      <c r="O491" s="2">
        <f t="shared" si="42"/>
        <v>2</v>
      </c>
      <c r="P491" s="89"/>
    </row>
    <row r="492" spans="1:16">
      <c r="A492" s="2">
        <v>480</v>
      </c>
      <c r="B492" s="67" t="s">
        <v>1155</v>
      </c>
      <c r="C492" s="2" t="s">
        <v>1866</v>
      </c>
      <c r="D492" s="2" t="s">
        <v>1869</v>
      </c>
      <c r="E492" s="2" t="s">
        <v>1861</v>
      </c>
      <c r="F492" s="2" t="s">
        <v>1840</v>
      </c>
      <c r="G492" s="2" t="s">
        <v>13</v>
      </c>
      <c r="H492" s="65">
        <v>19755000</v>
      </c>
      <c r="I492" s="2" t="s">
        <v>1847</v>
      </c>
      <c r="J492" s="3">
        <v>45860</v>
      </c>
      <c r="K492" s="2" t="s">
        <v>1839</v>
      </c>
      <c r="L492" s="3">
        <v>45861</v>
      </c>
      <c r="M492" s="2" t="s">
        <v>1906</v>
      </c>
      <c r="N492" s="2" t="s">
        <v>1857</v>
      </c>
      <c r="O492" s="2">
        <f t="shared" si="42"/>
        <v>2</v>
      </c>
      <c r="P492" s="89"/>
    </row>
    <row r="493" spans="1:16">
      <c r="A493" s="2">
        <v>481</v>
      </c>
      <c r="B493" s="67" t="s">
        <v>1155</v>
      </c>
      <c r="C493" s="2" t="s">
        <v>1873</v>
      </c>
      <c r="D493" s="2" t="s">
        <v>1869</v>
      </c>
      <c r="E493" s="2" t="s">
        <v>1862</v>
      </c>
      <c r="F493" s="2" t="s">
        <v>1841</v>
      </c>
      <c r="G493" s="2" t="s">
        <v>13</v>
      </c>
      <c r="H493" s="65">
        <v>49753000</v>
      </c>
      <c r="I493" s="2" t="s">
        <v>1848</v>
      </c>
      <c r="J493" s="3">
        <v>45860</v>
      </c>
      <c r="K493" s="2" t="s">
        <v>1839</v>
      </c>
      <c r="L493" s="3">
        <v>45861</v>
      </c>
      <c r="M493" s="2" t="s">
        <v>1945</v>
      </c>
      <c r="N493" s="2" t="s">
        <v>103</v>
      </c>
      <c r="O493" s="2">
        <f t="shared" si="42"/>
        <v>2</v>
      </c>
      <c r="P493" s="89"/>
    </row>
    <row r="494" spans="1:16">
      <c r="A494" s="2">
        <v>482</v>
      </c>
      <c r="B494" s="67" t="s">
        <v>1155</v>
      </c>
      <c r="C494" s="2" t="s">
        <v>1872</v>
      </c>
      <c r="D494" s="2" t="s">
        <v>1869</v>
      </c>
      <c r="E494" s="2" t="s">
        <v>1861</v>
      </c>
      <c r="F494" s="2" t="s">
        <v>1842</v>
      </c>
      <c r="G494" s="2" t="s">
        <v>13</v>
      </c>
      <c r="H494" s="65">
        <v>9650000</v>
      </c>
      <c r="I494" s="2" t="s">
        <v>1849</v>
      </c>
      <c r="J494" s="3">
        <v>45860</v>
      </c>
      <c r="K494" s="2" t="s">
        <v>1839</v>
      </c>
      <c r="L494" s="3">
        <v>45866</v>
      </c>
      <c r="M494" s="2" t="s">
        <v>1933</v>
      </c>
      <c r="N494" s="2" t="s">
        <v>103</v>
      </c>
      <c r="O494" s="2">
        <f t="shared" si="42"/>
        <v>7</v>
      </c>
      <c r="P494" s="89"/>
    </row>
    <row r="495" spans="1:16">
      <c r="A495" s="2">
        <v>483</v>
      </c>
      <c r="B495" s="67" t="s">
        <v>1155</v>
      </c>
      <c r="C495" s="2" t="s">
        <v>1866</v>
      </c>
      <c r="D495" s="2" t="s">
        <v>1869</v>
      </c>
      <c r="E495" s="2" t="s">
        <v>1862</v>
      </c>
      <c r="F495" s="2" t="s">
        <v>1843</v>
      </c>
      <c r="G495" s="2" t="s">
        <v>13</v>
      </c>
      <c r="H495" s="65">
        <v>47330000</v>
      </c>
      <c r="I495" s="2" t="s">
        <v>1850</v>
      </c>
      <c r="J495" s="3">
        <v>45860</v>
      </c>
      <c r="K495" s="2" t="s">
        <v>1839</v>
      </c>
      <c r="L495" s="3">
        <v>45861</v>
      </c>
      <c r="M495" s="2" t="s">
        <v>1906</v>
      </c>
      <c r="N495" s="2" t="s">
        <v>1857</v>
      </c>
      <c r="O495" s="2">
        <f t="shared" si="42"/>
        <v>2</v>
      </c>
      <c r="P495" s="89"/>
    </row>
    <row r="496" spans="1:16">
      <c r="A496" s="2">
        <v>484</v>
      </c>
      <c r="B496" s="67" t="s">
        <v>1155</v>
      </c>
      <c r="C496" s="2" t="s">
        <v>1870</v>
      </c>
      <c r="D496" s="2" t="s">
        <v>12</v>
      </c>
      <c r="E496" s="2" t="s">
        <v>1616</v>
      </c>
      <c r="F496" s="2" t="s">
        <v>1880</v>
      </c>
      <c r="G496" s="2" t="s">
        <v>1753</v>
      </c>
      <c r="H496" s="65">
        <v>10700000</v>
      </c>
      <c r="I496" s="2" t="s">
        <v>1886</v>
      </c>
      <c r="J496" s="3">
        <v>45860</v>
      </c>
      <c r="K496" s="2" t="s">
        <v>1894</v>
      </c>
      <c r="L496" s="3">
        <v>45861</v>
      </c>
      <c r="M496" s="2" t="s">
        <v>1906</v>
      </c>
      <c r="N496" s="2" t="s">
        <v>1899</v>
      </c>
      <c r="O496" s="2">
        <f t="shared" ref="O496:O501" si="43">L496-J496+1</f>
        <v>2</v>
      </c>
      <c r="P496" s="89"/>
    </row>
    <row r="497" spans="1:16">
      <c r="A497" s="2">
        <v>485</v>
      </c>
      <c r="B497" s="67" t="s">
        <v>1155</v>
      </c>
      <c r="C497" s="2" t="s">
        <v>1876</v>
      </c>
      <c r="D497" s="2" t="s">
        <v>1869</v>
      </c>
      <c r="E497" s="2" t="s">
        <v>1616</v>
      </c>
      <c r="F497" s="2" t="s">
        <v>1875</v>
      </c>
      <c r="G497" s="2" t="s">
        <v>13</v>
      </c>
      <c r="H497" s="65">
        <v>14830000</v>
      </c>
      <c r="I497" s="2" t="s">
        <v>1851</v>
      </c>
      <c r="J497" s="3">
        <v>45860</v>
      </c>
      <c r="K497" s="2" t="s">
        <v>1839</v>
      </c>
      <c r="L497" s="3">
        <v>45861</v>
      </c>
      <c r="M497" s="2" t="s">
        <v>1906</v>
      </c>
      <c r="N497" s="2" t="s">
        <v>1857</v>
      </c>
      <c r="O497" s="2">
        <f t="shared" si="43"/>
        <v>2</v>
      </c>
      <c r="P497" s="89"/>
    </row>
    <row r="498" spans="1:16">
      <c r="A498" s="2">
        <v>486</v>
      </c>
      <c r="B498" s="67" t="s">
        <v>1155</v>
      </c>
      <c r="C498" s="2" t="s">
        <v>1900</v>
      </c>
      <c r="D498" s="2" t="s">
        <v>12</v>
      </c>
      <c r="E498" s="2" t="s">
        <v>1901</v>
      </c>
      <c r="F498" s="2" t="s">
        <v>1881</v>
      </c>
      <c r="G498" s="2" t="s">
        <v>1753</v>
      </c>
      <c r="H498" s="65">
        <v>54900000</v>
      </c>
      <c r="I498" s="2" t="s">
        <v>1887</v>
      </c>
      <c r="J498" s="3">
        <v>45861</v>
      </c>
      <c r="K498" s="2" t="s">
        <v>1895</v>
      </c>
      <c r="L498" s="3">
        <v>45868</v>
      </c>
      <c r="M498" s="2" t="s">
        <v>1955</v>
      </c>
      <c r="N498" s="2" t="s">
        <v>103</v>
      </c>
      <c r="O498" s="2">
        <f t="shared" si="43"/>
        <v>8</v>
      </c>
      <c r="P498" s="89"/>
    </row>
    <row r="499" spans="1:16">
      <c r="A499" s="2">
        <v>487</v>
      </c>
      <c r="B499" s="67" t="s">
        <v>1155</v>
      </c>
      <c r="C499" s="2" t="s">
        <v>1876</v>
      </c>
      <c r="D499" s="2" t="s">
        <v>12</v>
      </c>
      <c r="E499" s="2" t="s">
        <v>1616</v>
      </c>
      <c r="F499" s="2" t="s">
        <v>1882</v>
      </c>
      <c r="G499" s="2" t="s">
        <v>1753</v>
      </c>
      <c r="H499" s="65">
        <v>17000000</v>
      </c>
      <c r="I499" s="2" t="s">
        <v>1888</v>
      </c>
      <c r="J499" s="3">
        <v>45861</v>
      </c>
      <c r="K499" s="2" t="s">
        <v>1895</v>
      </c>
      <c r="L499" s="3">
        <v>45867</v>
      </c>
      <c r="M499" s="2" t="s">
        <v>1953</v>
      </c>
      <c r="N499" s="2" t="s">
        <v>1954</v>
      </c>
      <c r="O499" s="2">
        <f t="shared" si="43"/>
        <v>7</v>
      </c>
      <c r="P499" s="89"/>
    </row>
    <row r="500" spans="1:16">
      <c r="A500" s="2">
        <v>488</v>
      </c>
      <c r="B500" s="67" t="s">
        <v>1155</v>
      </c>
      <c r="C500" s="2" t="s">
        <v>1868</v>
      </c>
      <c r="D500" s="2" t="s">
        <v>1810</v>
      </c>
      <c r="E500" s="2" t="s">
        <v>1907</v>
      </c>
      <c r="F500" s="2" t="s">
        <v>1902</v>
      </c>
      <c r="G500" s="2" t="s">
        <v>1801</v>
      </c>
      <c r="H500" s="65">
        <v>22963000</v>
      </c>
      <c r="I500" s="2" t="s">
        <v>1904</v>
      </c>
      <c r="J500" s="3">
        <v>45861</v>
      </c>
      <c r="K500" s="2" t="s">
        <v>1906</v>
      </c>
      <c r="L500" s="3">
        <v>45861</v>
      </c>
      <c r="M500" s="2" t="s">
        <v>1906</v>
      </c>
      <c r="N500" s="2" t="s">
        <v>1898</v>
      </c>
      <c r="O500" s="2">
        <f t="shared" si="43"/>
        <v>1</v>
      </c>
      <c r="P500" s="89"/>
    </row>
    <row r="501" spans="1:16">
      <c r="A501" s="2">
        <v>489</v>
      </c>
      <c r="B501" s="67" t="s">
        <v>1155</v>
      </c>
      <c r="C501" s="2" t="s">
        <v>1872</v>
      </c>
      <c r="D501" s="2" t="s">
        <v>1810</v>
      </c>
      <c r="E501" s="2" t="s">
        <v>1616</v>
      </c>
      <c r="F501" s="2" t="s">
        <v>1903</v>
      </c>
      <c r="G501" s="2" t="s">
        <v>1801</v>
      </c>
      <c r="H501" s="65">
        <v>49354000</v>
      </c>
      <c r="I501" s="2" t="s">
        <v>1905</v>
      </c>
      <c r="J501" s="3">
        <v>45861</v>
      </c>
      <c r="K501" s="2" t="s">
        <v>1906</v>
      </c>
      <c r="L501" s="3">
        <v>45866</v>
      </c>
      <c r="M501" s="2" t="s">
        <v>1949</v>
      </c>
      <c r="N501" s="2" t="s">
        <v>103</v>
      </c>
      <c r="O501" s="2">
        <f t="shared" si="43"/>
        <v>6</v>
      </c>
      <c r="P501" s="89"/>
    </row>
    <row r="502" spans="1:16">
      <c r="A502" s="2">
        <v>490</v>
      </c>
      <c r="B502" s="67" t="s">
        <v>1155</v>
      </c>
      <c r="C502" s="2" t="s">
        <v>1877</v>
      </c>
      <c r="D502" s="2" t="s">
        <v>1869</v>
      </c>
      <c r="E502" s="2" t="s">
        <v>1616</v>
      </c>
      <c r="F502" s="2" t="s">
        <v>1874</v>
      </c>
      <c r="G502" s="2" t="s">
        <v>13</v>
      </c>
      <c r="H502" s="65">
        <v>16790000</v>
      </c>
      <c r="I502" s="2" t="s">
        <v>1852</v>
      </c>
      <c r="J502" s="3">
        <v>45862</v>
      </c>
      <c r="K502" s="2" t="s">
        <v>1856</v>
      </c>
      <c r="L502" s="3">
        <v>45866</v>
      </c>
      <c r="M502" s="2" t="s">
        <v>1940</v>
      </c>
      <c r="N502" s="2" t="s">
        <v>103</v>
      </c>
      <c r="O502" s="2">
        <f t="shared" si="42"/>
        <v>5</v>
      </c>
      <c r="P502" s="89"/>
    </row>
    <row r="503" spans="1:16">
      <c r="A503" s="2">
        <v>491</v>
      </c>
      <c r="B503" s="67" t="s">
        <v>1155</v>
      </c>
      <c r="C503" s="2" t="s">
        <v>1878</v>
      </c>
      <c r="D503" s="2" t="s">
        <v>1869</v>
      </c>
      <c r="E503" s="2" t="s">
        <v>1863</v>
      </c>
      <c r="F503" s="2" t="s">
        <v>1844</v>
      </c>
      <c r="G503" s="2" t="s">
        <v>13</v>
      </c>
      <c r="H503" s="65">
        <v>38600100</v>
      </c>
      <c r="I503" s="2" t="s">
        <v>1853</v>
      </c>
      <c r="J503" s="3">
        <v>45862</v>
      </c>
      <c r="K503" s="2" t="s">
        <v>1856</v>
      </c>
      <c r="L503" s="3">
        <v>45867</v>
      </c>
      <c r="M503" s="2" t="s">
        <v>100</v>
      </c>
      <c r="N503" s="2" t="s">
        <v>103</v>
      </c>
      <c r="O503" s="2">
        <f t="shared" si="42"/>
        <v>6</v>
      </c>
      <c r="P503" s="89"/>
    </row>
    <row r="504" spans="1:16">
      <c r="A504" s="2">
        <v>492</v>
      </c>
      <c r="B504" s="67" t="s">
        <v>1155</v>
      </c>
      <c r="C504" s="2" t="s">
        <v>1877</v>
      </c>
      <c r="D504" s="2" t="s">
        <v>1869</v>
      </c>
      <c r="E504" s="2" t="s">
        <v>1864</v>
      </c>
      <c r="F504" s="2" t="s">
        <v>1845</v>
      </c>
      <c r="G504" s="2" t="s">
        <v>13</v>
      </c>
      <c r="H504" s="65">
        <v>54825000</v>
      </c>
      <c r="I504" s="2" t="s">
        <v>1854</v>
      </c>
      <c r="J504" s="3">
        <v>45862</v>
      </c>
      <c r="K504" s="2" t="s">
        <v>1856</v>
      </c>
      <c r="L504" s="3">
        <v>45866</v>
      </c>
      <c r="M504" s="2" t="s">
        <v>1940</v>
      </c>
      <c r="N504" s="2" t="s">
        <v>103</v>
      </c>
      <c r="O504" s="2">
        <f t="shared" si="42"/>
        <v>5</v>
      </c>
      <c r="P504" s="89"/>
    </row>
    <row r="505" spans="1:16">
      <c r="A505" s="2">
        <v>493</v>
      </c>
      <c r="B505" s="67" t="s">
        <v>1155</v>
      </c>
      <c r="C505" s="2" t="s">
        <v>1870</v>
      </c>
      <c r="D505" s="2" t="s">
        <v>1869</v>
      </c>
      <c r="E505" s="2" t="s">
        <v>1859</v>
      </c>
      <c r="F505" s="2" t="s">
        <v>1846</v>
      </c>
      <c r="G505" s="2" t="s">
        <v>13</v>
      </c>
      <c r="H505" s="65">
        <v>38335000</v>
      </c>
      <c r="I505" s="2" t="s">
        <v>1855</v>
      </c>
      <c r="J505" s="3">
        <v>45862</v>
      </c>
      <c r="K505" s="2" t="s">
        <v>1856</v>
      </c>
      <c r="L505" s="3">
        <v>45867</v>
      </c>
      <c r="M505" s="2" t="s">
        <v>100</v>
      </c>
      <c r="N505" s="2" t="s">
        <v>103</v>
      </c>
      <c r="O505" s="2">
        <f t="shared" si="42"/>
        <v>6</v>
      </c>
      <c r="P505" s="89"/>
    </row>
    <row r="506" spans="1:16">
      <c r="A506" s="2">
        <v>494</v>
      </c>
      <c r="B506" s="67" t="s">
        <v>1155</v>
      </c>
      <c r="C506" s="2" t="s">
        <v>1872</v>
      </c>
      <c r="D506" s="2" t="s">
        <v>12</v>
      </c>
      <c r="E506" s="2" t="s">
        <v>1469</v>
      </c>
      <c r="F506" s="2" t="s">
        <v>1595</v>
      </c>
      <c r="G506" s="2" t="s">
        <v>1753</v>
      </c>
      <c r="H506" s="65">
        <v>52643240</v>
      </c>
      <c r="I506" s="2" t="s">
        <v>1889</v>
      </c>
      <c r="J506" s="3">
        <v>45862</v>
      </c>
      <c r="K506" s="2" t="s">
        <v>1896</v>
      </c>
      <c r="L506" s="3">
        <v>45868</v>
      </c>
      <c r="M506" s="2" t="s">
        <v>1955</v>
      </c>
      <c r="N506" s="2" t="s">
        <v>103</v>
      </c>
      <c r="O506" s="2">
        <f t="shared" si="42"/>
        <v>7</v>
      </c>
      <c r="P506" s="89"/>
    </row>
    <row r="507" spans="1:16">
      <c r="A507" s="2">
        <v>495</v>
      </c>
      <c r="B507" s="67" t="s">
        <v>1155</v>
      </c>
      <c r="C507" s="2" t="s">
        <v>1865</v>
      </c>
      <c r="D507" s="2" t="s">
        <v>12</v>
      </c>
      <c r="E507" s="2" t="s">
        <v>1469</v>
      </c>
      <c r="F507" s="2" t="s">
        <v>1883</v>
      </c>
      <c r="G507" s="2" t="s">
        <v>1753</v>
      </c>
      <c r="H507" s="65">
        <v>18413000</v>
      </c>
      <c r="I507" s="2" t="s">
        <v>1890</v>
      </c>
      <c r="J507" s="3">
        <v>45862</v>
      </c>
      <c r="K507" s="2" t="s">
        <v>1896</v>
      </c>
      <c r="L507" s="3">
        <v>45868</v>
      </c>
      <c r="M507" s="2" t="s">
        <v>1955</v>
      </c>
      <c r="N507" s="2" t="s">
        <v>103</v>
      </c>
      <c r="O507" s="2">
        <f t="shared" si="42"/>
        <v>7</v>
      </c>
      <c r="P507" s="89"/>
    </row>
    <row r="508" spans="1:16">
      <c r="A508" s="2">
        <v>496</v>
      </c>
      <c r="B508" s="67" t="s">
        <v>1155</v>
      </c>
      <c r="C508" s="2" t="s">
        <v>1876</v>
      </c>
      <c r="D508" s="2" t="s">
        <v>12</v>
      </c>
      <c r="E508" s="2" t="s">
        <v>1463</v>
      </c>
      <c r="F508" s="2" t="s">
        <v>1884</v>
      </c>
      <c r="G508" s="2" t="s">
        <v>1753</v>
      </c>
      <c r="H508" s="65">
        <v>18920000</v>
      </c>
      <c r="I508" s="2" t="s">
        <v>1891</v>
      </c>
      <c r="J508" s="3">
        <v>45862</v>
      </c>
      <c r="K508" s="2" t="s">
        <v>1896</v>
      </c>
      <c r="L508" s="3">
        <v>45870</v>
      </c>
      <c r="M508" s="2" t="s">
        <v>1969</v>
      </c>
      <c r="N508" s="2" t="s">
        <v>103</v>
      </c>
      <c r="O508" s="2">
        <f t="shared" si="42"/>
        <v>9</v>
      </c>
      <c r="P508" s="89"/>
    </row>
    <row r="509" spans="1:16">
      <c r="A509" s="2">
        <v>497</v>
      </c>
      <c r="B509" s="67" t="s">
        <v>1155</v>
      </c>
      <c r="C509" s="2" t="s">
        <v>123</v>
      </c>
      <c r="D509" s="2" t="s">
        <v>12</v>
      </c>
      <c r="E509" s="2" t="s">
        <v>1616</v>
      </c>
      <c r="F509" s="2" t="s">
        <v>1970</v>
      </c>
      <c r="G509" s="2" t="s">
        <v>1753</v>
      </c>
      <c r="H509" s="65">
        <v>42028000</v>
      </c>
      <c r="I509" s="2" t="s">
        <v>1892</v>
      </c>
      <c r="J509" s="3">
        <v>45863</v>
      </c>
      <c r="K509" s="2" t="s">
        <v>1897</v>
      </c>
      <c r="L509" s="3">
        <v>45869</v>
      </c>
      <c r="M509" s="2" t="s">
        <v>1956</v>
      </c>
      <c r="N509" s="2" t="s">
        <v>103</v>
      </c>
      <c r="O509" s="2">
        <f t="shared" si="42"/>
        <v>7</v>
      </c>
      <c r="P509" s="89"/>
    </row>
    <row r="510" spans="1:16">
      <c r="A510" s="2">
        <v>498</v>
      </c>
      <c r="B510" s="67" t="s">
        <v>1155</v>
      </c>
      <c r="C510" s="2" t="s">
        <v>1942</v>
      </c>
      <c r="D510" s="2" t="s">
        <v>141</v>
      </c>
      <c r="E510" s="2" t="s">
        <v>1466</v>
      </c>
      <c r="F510" s="2" t="s">
        <v>1934</v>
      </c>
      <c r="G510" s="2" t="s">
        <v>1936</v>
      </c>
      <c r="H510" s="65">
        <v>10857000</v>
      </c>
      <c r="I510" s="2" t="s">
        <v>1937</v>
      </c>
      <c r="J510" s="3">
        <v>45863</v>
      </c>
      <c r="K510" s="2" t="s">
        <v>1939</v>
      </c>
      <c r="L510" s="3">
        <v>45870</v>
      </c>
      <c r="M510" s="2" t="s">
        <v>1971</v>
      </c>
      <c r="N510" s="2" t="s">
        <v>1959</v>
      </c>
      <c r="O510" s="2">
        <f t="shared" si="42"/>
        <v>8</v>
      </c>
      <c r="P510" s="89"/>
    </row>
    <row r="511" spans="1:16">
      <c r="A511" s="2">
        <v>499</v>
      </c>
      <c r="B511" s="67" t="s">
        <v>1155</v>
      </c>
      <c r="C511" s="2" t="s">
        <v>1946</v>
      </c>
      <c r="D511" s="2" t="s">
        <v>141</v>
      </c>
      <c r="E511" s="2" t="s">
        <v>1931</v>
      </c>
      <c r="F511" s="2" t="s">
        <v>1929</v>
      </c>
      <c r="G511" s="2" t="s">
        <v>13</v>
      </c>
      <c r="H511" s="65">
        <v>36600000</v>
      </c>
      <c r="I511" s="2" t="s">
        <v>1950</v>
      </c>
      <c r="J511" s="3">
        <v>45866</v>
      </c>
      <c r="K511" s="2" t="s">
        <v>1933</v>
      </c>
      <c r="L511" s="3">
        <v>45867</v>
      </c>
      <c r="M511" s="2" t="s">
        <v>100</v>
      </c>
      <c r="N511" s="2" t="s">
        <v>17</v>
      </c>
      <c r="O511" s="2">
        <f t="shared" si="42"/>
        <v>2</v>
      </c>
      <c r="P511" s="89"/>
    </row>
    <row r="512" spans="1:16">
      <c r="A512" s="2">
        <v>500</v>
      </c>
      <c r="B512" s="67" t="s">
        <v>1155</v>
      </c>
      <c r="C512" s="2" t="s">
        <v>1947</v>
      </c>
      <c r="D512" s="2" t="s">
        <v>141</v>
      </c>
      <c r="E512" s="2" t="s">
        <v>1932</v>
      </c>
      <c r="F512" s="2" t="s">
        <v>1445</v>
      </c>
      <c r="G512" s="2" t="s">
        <v>13</v>
      </c>
      <c r="H512" s="65">
        <v>17446000</v>
      </c>
      <c r="I512" s="2" t="s">
        <v>1951</v>
      </c>
      <c r="J512" s="3">
        <v>45866</v>
      </c>
      <c r="K512" s="2" t="s">
        <v>1933</v>
      </c>
      <c r="L512" s="3">
        <v>45867</v>
      </c>
      <c r="M512" s="2" t="s">
        <v>100</v>
      </c>
      <c r="N512" s="2" t="s">
        <v>17</v>
      </c>
      <c r="O512" s="2">
        <f t="shared" si="42"/>
        <v>2</v>
      </c>
      <c r="P512" s="89"/>
    </row>
    <row r="513" spans="1:19">
      <c r="A513" s="2">
        <v>501</v>
      </c>
      <c r="B513" s="67" t="s">
        <v>1155</v>
      </c>
      <c r="C513" s="2" t="s">
        <v>1948</v>
      </c>
      <c r="D513" s="2" t="s">
        <v>141</v>
      </c>
      <c r="E513" s="2" t="s">
        <v>1932</v>
      </c>
      <c r="F513" s="2" t="s">
        <v>1930</v>
      </c>
      <c r="G513" s="2" t="s">
        <v>13</v>
      </c>
      <c r="H513" s="65">
        <v>23850000</v>
      </c>
      <c r="I513" s="2" t="s">
        <v>1952</v>
      </c>
      <c r="J513" s="3">
        <v>45866</v>
      </c>
      <c r="K513" s="2" t="s">
        <v>1933</v>
      </c>
      <c r="L513" s="3">
        <v>45873</v>
      </c>
      <c r="M513" s="2" t="s">
        <v>1968</v>
      </c>
      <c r="N513" s="2" t="s">
        <v>1959</v>
      </c>
      <c r="O513" s="2">
        <f t="shared" si="42"/>
        <v>8</v>
      </c>
      <c r="P513" s="89"/>
    </row>
    <row r="514" spans="1:19">
      <c r="A514" s="2">
        <v>502</v>
      </c>
      <c r="B514" s="67" t="s">
        <v>1155</v>
      </c>
      <c r="C514" s="2" t="s">
        <v>1943</v>
      </c>
      <c r="D514" s="2" t="s">
        <v>141</v>
      </c>
      <c r="E514" s="2" t="s">
        <v>1941</v>
      </c>
      <c r="F514" s="2" t="s">
        <v>1935</v>
      </c>
      <c r="G514" s="2" t="s">
        <v>1936</v>
      </c>
      <c r="H514" s="65">
        <v>21874600</v>
      </c>
      <c r="I514" s="2" t="s">
        <v>1938</v>
      </c>
      <c r="J514" s="3">
        <v>45866</v>
      </c>
      <c r="K514" s="2" t="s">
        <v>1940</v>
      </c>
      <c r="L514" s="3">
        <v>45870</v>
      </c>
      <c r="M514" s="2" t="s">
        <v>90</v>
      </c>
      <c r="N514" s="2" t="s">
        <v>72</v>
      </c>
      <c r="O514" s="2">
        <f t="shared" si="42"/>
        <v>5</v>
      </c>
      <c r="P514" s="89"/>
    </row>
    <row r="515" spans="1:19" s="70" customFormat="1" ht="17.25" thickBot="1">
      <c r="A515" s="2">
        <v>503</v>
      </c>
      <c r="B515" s="87" t="s">
        <v>1155</v>
      </c>
      <c r="C515" s="69" t="s">
        <v>1944</v>
      </c>
      <c r="D515" s="69" t="s">
        <v>141</v>
      </c>
      <c r="E515" s="69" t="s">
        <v>1466</v>
      </c>
      <c r="F515" s="69" t="s">
        <v>1962</v>
      </c>
      <c r="G515" s="69" t="s">
        <v>1936</v>
      </c>
      <c r="H515" s="73">
        <v>16845000</v>
      </c>
      <c r="I515" s="69" t="s">
        <v>1963</v>
      </c>
      <c r="J515" s="74">
        <v>45866</v>
      </c>
      <c r="K515" s="69" t="s">
        <v>1940</v>
      </c>
      <c r="L515" s="74">
        <v>45870</v>
      </c>
      <c r="M515" s="69" t="s">
        <v>90</v>
      </c>
      <c r="N515" s="69" t="s">
        <v>26</v>
      </c>
      <c r="O515" s="69">
        <f t="shared" si="42"/>
        <v>5</v>
      </c>
      <c r="P515" s="91"/>
      <c r="Q515" s="71"/>
      <c r="R515" s="71"/>
      <c r="S515" s="71"/>
    </row>
    <row r="516" spans="1:19" ht="17.25" thickTop="1">
      <c r="A516" s="2">
        <v>504</v>
      </c>
      <c r="B516" s="67" t="s">
        <v>1155</v>
      </c>
      <c r="C516" s="67" t="s">
        <v>1960</v>
      </c>
      <c r="D516" s="67" t="s">
        <v>141</v>
      </c>
      <c r="E516" s="67" t="s">
        <v>102</v>
      </c>
      <c r="F516" s="67" t="s">
        <v>1961</v>
      </c>
      <c r="G516" s="67" t="s">
        <v>13</v>
      </c>
      <c r="H516" s="80">
        <v>28967190</v>
      </c>
      <c r="I516" s="67" t="s">
        <v>1957</v>
      </c>
      <c r="J516" s="81">
        <v>45873</v>
      </c>
      <c r="K516" s="67" t="s">
        <v>1958</v>
      </c>
      <c r="L516" s="81">
        <v>45875</v>
      </c>
      <c r="M516" s="67" t="s">
        <v>1983</v>
      </c>
      <c r="N516" s="67" t="s">
        <v>26</v>
      </c>
      <c r="O516" s="67">
        <f t="shared" si="42"/>
        <v>3</v>
      </c>
      <c r="P516" s="90"/>
    </row>
    <row r="517" spans="1:19">
      <c r="A517" s="2">
        <v>505</v>
      </c>
      <c r="B517" s="67" t="s">
        <v>1155</v>
      </c>
      <c r="C517" s="2" t="s">
        <v>1967</v>
      </c>
      <c r="D517" s="2" t="s">
        <v>141</v>
      </c>
      <c r="E517" s="2" t="s">
        <v>1966</v>
      </c>
      <c r="F517" s="2" t="s">
        <v>1964</v>
      </c>
      <c r="G517" s="2" t="s">
        <v>134</v>
      </c>
      <c r="H517" s="65">
        <v>13248000</v>
      </c>
      <c r="I517" s="2" t="s">
        <v>1965</v>
      </c>
      <c r="J517" s="3">
        <v>45873</v>
      </c>
      <c r="K517" s="2" t="s">
        <v>1958</v>
      </c>
      <c r="L517" s="3">
        <v>45877</v>
      </c>
      <c r="M517" s="2" t="s">
        <v>2005</v>
      </c>
      <c r="N517" s="2" t="s">
        <v>26</v>
      </c>
      <c r="O517" s="2">
        <f t="shared" si="42"/>
        <v>5</v>
      </c>
      <c r="P517" s="89"/>
    </row>
    <row r="518" spans="1:19">
      <c r="A518" s="2">
        <v>506</v>
      </c>
      <c r="B518" s="67" t="s">
        <v>1155</v>
      </c>
      <c r="C518" s="2" t="s">
        <v>1985</v>
      </c>
      <c r="D518" s="2" t="s">
        <v>12</v>
      </c>
      <c r="E518" s="2" t="s">
        <v>1600</v>
      </c>
      <c r="F518" s="2" t="s">
        <v>1972</v>
      </c>
      <c r="G518" s="2" t="s">
        <v>13</v>
      </c>
      <c r="H518" s="65">
        <v>21697000</v>
      </c>
      <c r="I518" s="2" t="s">
        <v>1973</v>
      </c>
      <c r="J518" s="3">
        <v>45874</v>
      </c>
      <c r="K518" s="2" t="s">
        <v>1977</v>
      </c>
      <c r="L518" s="3">
        <v>45875</v>
      </c>
      <c r="M518" s="2" t="s">
        <v>1983</v>
      </c>
      <c r="N518" s="2" t="s">
        <v>1979</v>
      </c>
      <c r="O518" s="2">
        <f t="shared" si="42"/>
        <v>2</v>
      </c>
      <c r="P518" s="89"/>
    </row>
    <row r="519" spans="1:19">
      <c r="A519" s="2">
        <v>507</v>
      </c>
      <c r="B519" s="67" t="s">
        <v>1155</v>
      </c>
      <c r="C519" s="2" t="s">
        <v>1985</v>
      </c>
      <c r="D519" s="2" t="s">
        <v>12</v>
      </c>
      <c r="E519" s="2" t="s">
        <v>1600</v>
      </c>
      <c r="F519" s="2" t="s">
        <v>1974</v>
      </c>
      <c r="G519" s="2" t="s">
        <v>13</v>
      </c>
      <c r="H519" s="65">
        <v>12980000</v>
      </c>
      <c r="I519" s="2" t="s">
        <v>1976</v>
      </c>
      <c r="J519" s="3">
        <v>45874</v>
      </c>
      <c r="K519" s="2" t="s">
        <v>1977</v>
      </c>
      <c r="L519" s="3">
        <v>45875</v>
      </c>
      <c r="M519" s="2" t="s">
        <v>1983</v>
      </c>
      <c r="N519" s="2" t="s">
        <v>1980</v>
      </c>
      <c r="O519" s="2">
        <f t="shared" si="42"/>
        <v>2</v>
      </c>
      <c r="P519" s="89"/>
    </row>
    <row r="520" spans="1:19">
      <c r="A520" s="2">
        <v>508</v>
      </c>
      <c r="B520" s="67" t="s">
        <v>1155</v>
      </c>
      <c r="C520" s="2" t="s">
        <v>1986</v>
      </c>
      <c r="D520" s="2" t="s">
        <v>12</v>
      </c>
      <c r="E520" s="2" t="s">
        <v>28</v>
      </c>
      <c r="F520" s="2" t="s">
        <v>1975</v>
      </c>
      <c r="G520" s="2" t="s">
        <v>13</v>
      </c>
      <c r="H520" s="65">
        <v>50000000</v>
      </c>
      <c r="I520" s="2" t="s">
        <v>1244</v>
      </c>
      <c r="J520" s="3">
        <v>45875</v>
      </c>
      <c r="K520" s="2" t="s">
        <v>1978</v>
      </c>
      <c r="L520" s="3">
        <v>45876</v>
      </c>
      <c r="M520" s="2" t="s">
        <v>53</v>
      </c>
      <c r="N520" s="2" t="s">
        <v>17</v>
      </c>
      <c r="O520" s="2">
        <f t="shared" si="42"/>
        <v>2</v>
      </c>
      <c r="P520" s="89"/>
    </row>
    <row r="521" spans="1:19">
      <c r="A521" s="2">
        <v>509</v>
      </c>
      <c r="B521" s="67" t="s">
        <v>1155</v>
      </c>
      <c r="C521" s="2" t="s">
        <v>1987</v>
      </c>
      <c r="D521" s="2" t="s">
        <v>12</v>
      </c>
      <c r="E521" s="2" t="s">
        <v>1984</v>
      </c>
      <c r="F521" s="2" t="s">
        <v>1981</v>
      </c>
      <c r="G521" s="2" t="s">
        <v>14</v>
      </c>
      <c r="H521" s="65">
        <v>9986000</v>
      </c>
      <c r="I521" s="2" t="s">
        <v>1982</v>
      </c>
      <c r="J521" s="3">
        <v>45875</v>
      </c>
      <c r="K521" s="2" t="s">
        <v>1983</v>
      </c>
      <c r="L521" s="3">
        <v>45882</v>
      </c>
      <c r="M521" s="2" t="s">
        <v>2014</v>
      </c>
      <c r="N521" s="2" t="s">
        <v>17</v>
      </c>
      <c r="O521" s="2">
        <f t="shared" si="42"/>
        <v>8</v>
      </c>
      <c r="P521" s="89"/>
    </row>
    <row r="522" spans="1:19">
      <c r="A522" s="2">
        <v>510</v>
      </c>
      <c r="B522" s="67" t="s">
        <v>1155</v>
      </c>
      <c r="C522" s="2" t="s">
        <v>1992</v>
      </c>
      <c r="D522" s="2" t="s">
        <v>1991</v>
      </c>
      <c r="E522" s="2" t="s">
        <v>1466</v>
      </c>
      <c r="F522" s="2" t="s">
        <v>1988</v>
      </c>
      <c r="G522" s="2" t="s">
        <v>13</v>
      </c>
      <c r="H522" s="65">
        <v>25525000</v>
      </c>
      <c r="I522" s="2" t="s">
        <v>2013</v>
      </c>
      <c r="J522" s="3">
        <v>45876</v>
      </c>
      <c r="K522" s="2" t="s">
        <v>53</v>
      </c>
      <c r="L522" s="3">
        <v>45880</v>
      </c>
      <c r="M522" s="2" t="s">
        <v>2012</v>
      </c>
      <c r="N522" s="2" t="s">
        <v>17</v>
      </c>
      <c r="O522" s="2">
        <f t="shared" si="42"/>
        <v>5</v>
      </c>
      <c r="P522" s="89"/>
    </row>
    <row r="523" spans="1:19">
      <c r="A523" s="2">
        <v>511</v>
      </c>
      <c r="B523" s="67" t="s">
        <v>1155</v>
      </c>
      <c r="C523" s="2" t="s">
        <v>1995</v>
      </c>
      <c r="D523" s="2" t="s">
        <v>1994</v>
      </c>
      <c r="E523" s="2" t="s">
        <v>1466</v>
      </c>
      <c r="F523" s="2" t="s">
        <v>1993</v>
      </c>
      <c r="G523" s="2" t="s">
        <v>13</v>
      </c>
      <c r="H523" s="65">
        <v>9262000</v>
      </c>
      <c r="I523" s="2" t="s">
        <v>1989</v>
      </c>
      <c r="J523" s="3">
        <v>45876</v>
      </c>
      <c r="K523" s="2" t="s">
        <v>53</v>
      </c>
      <c r="L523" s="3">
        <v>45880</v>
      </c>
      <c r="M523" s="2" t="s">
        <v>2012</v>
      </c>
      <c r="N523" s="2" t="s">
        <v>17</v>
      </c>
      <c r="O523" s="2">
        <f t="shared" si="42"/>
        <v>5</v>
      </c>
      <c r="P523" s="89"/>
    </row>
    <row r="524" spans="1:19">
      <c r="A524" s="2">
        <v>512</v>
      </c>
      <c r="B524" s="67" t="s">
        <v>1155</v>
      </c>
      <c r="C524" s="2" t="s">
        <v>1997</v>
      </c>
      <c r="D524" s="2" t="s">
        <v>1994</v>
      </c>
      <c r="E524" s="2" t="s">
        <v>102</v>
      </c>
      <c r="F524" s="2" t="s">
        <v>1996</v>
      </c>
      <c r="G524" s="2" t="s">
        <v>13</v>
      </c>
      <c r="H524" s="65">
        <v>7896000</v>
      </c>
      <c r="I524" s="2" t="s">
        <v>1990</v>
      </c>
      <c r="J524" s="3">
        <v>45876</v>
      </c>
      <c r="K524" s="2" t="s">
        <v>53</v>
      </c>
      <c r="L524" s="3">
        <v>45877</v>
      </c>
      <c r="M524" s="2" t="s">
        <v>2007</v>
      </c>
      <c r="N524" s="2" t="s">
        <v>2006</v>
      </c>
      <c r="O524" s="2">
        <f t="shared" si="42"/>
        <v>2</v>
      </c>
      <c r="P524" s="89"/>
    </row>
    <row r="525" spans="1:19">
      <c r="A525" s="2">
        <v>513</v>
      </c>
      <c r="B525" s="67" t="s">
        <v>1155</v>
      </c>
      <c r="C525" s="2" t="s">
        <v>1995</v>
      </c>
      <c r="D525" s="2" t="s">
        <v>1991</v>
      </c>
      <c r="E525" s="2" t="s">
        <v>1999</v>
      </c>
      <c r="F525" s="2" t="s">
        <v>1998</v>
      </c>
      <c r="G525" s="2" t="s">
        <v>2000</v>
      </c>
      <c r="H525" s="65">
        <v>3000000</v>
      </c>
      <c r="I525" s="2" t="s">
        <v>2001</v>
      </c>
      <c r="J525" s="3">
        <v>45876</v>
      </c>
      <c r="K525" s="2" t="s">
        <v>2002</v>
      </c>
      <c r="L525" s="3">
        <v>45877</v>
      </c>
      <c r="M525" s="2" t="s">
        <v>2004</v>
      </c>
      <c r="N525" s="2" t="s">
        <v>2003</v>
      </c>
      <c r="O525" s="2">
        <f t="shared" si="42"/>
        <v>2</v>
      </c>
      <c r="P525" s="89"/>
    </row>
    <row r="526" spans="1:19">
      <c r="A526" s="2">
        <v>514</v>
      </c>
      <c r="B526" s="67" t="s">
        <v>1155</v>
      </c>
      <c r="C526" s="2" t="s">
        <v>2010</v>
      </c>
      <c r="D526" s="2" t="s">
        <v>2011</v>
      </c>
      <c r="E526" s="2" t="s">
        <v>1599</v>
      </c>
      <c r="F526" s="2" t="s">
        <v>1846</v>
      </c>
      <c r="G526" s="2" t="s">
        <v>16</v>
      </c>
      <c r="H526" s="65">
        <v>26000000</v>
      </c>
      <c r="I526" s="2" t="s">
        <v>2008</v>
      </c>
      <c r="J526" s="3">
        <v>45877</v>
      </c>
      <c r="K526" s="2" t="s">
        <v>2009</v>
      </c>
      <c r="L526" s="3">
        <v>45883</v>
      </c>
      <c r="M526" s="2" t="s">
        <v>2018</v>
      </c>
      <c r="N526" s="2" t="s">
        <v>17</v>
      </c>
      <c r="O526" s="2">
        <f t="shared" si="42"/>
        <v>7</v>
      </c>
      <c r="P526" s="89"/>
    </row>
    <row r="527" spans="1:19">
      <c r="A527" s="2">
        <v>515</v>
      </c>
      <c r="B527" s="67" t="s">
        <v>1155</v>
      </c>
      <c r="C527" s="2" t="s">
        <v>2021</v>
      </c>
      <c r="D527" s="2" t="s">
        <v>2020</v>
      </c>
      <c r="E527" s="2" t="s">
        <v>1466</v>
      </c>
      <c r="F527" s="2" t="s">
        <v>2015</v>
      </c>
      <c r="G527" s="2" t="s">
        <v>14</v>
      </c>
      <c r="H527" s="65">
        <v>81653000</v>
      </c>
      <c r="I527" s="2" t="s">
        <v>2016</v>
      </c>
      <c r="J527" s="3">
        <v>45880</v>
      </c>
      <c r="K527" s="2" t="s">
        <v>2017</v>
      </c>
      <c r="L527" s="3">
        <v>45887</v>
      </c>
      <c r="M527" s="2" t="s">
        <v>2023</v>
      </c>
      <c r="N527" s="2" t="s">
        <v>2022</v>
      </c>
      <c r="O527" s="2">
        <f t="shared" si="42"/>
        <v>8</v>
      </c>
      <c r="P527" s="89"/>
    </row>
    <row r="528" spans="1:19">
      <c r="A528" s="2">
        <v>516</v>
      </c>
      <c r="B528" s="67" t="s">
        <v>1155</v>
      </c>
      <c r="C528" s="2" t="s">
        <v>2027</v>
      </c>
      <c r="D528" s="2" t="s">
        <v>141</v>
      </c>
      <c r="E528" s="2" t="s">
        <v>2026</v>
      </c>
      <c r="F528" s="2" t="s">
        <v>1972</v>
      </c>
      <c r="G528" s="2" t="s">
        <v>2024</v>
      </c>
      <c r="H528" s="65">
        <v>4972000</v>
      </c>
      <c r="I528" s="2" t="s">
        <v>2025</v>
      </c>
      <c r="J528" s="3">
        <v>45888</v>
      </c>
      <c r="K528" s="2" t="s">
        <v>2028</v>
      </c>
      <c r="L528" s="3">
        <v>45890</v>
      </c>
      <c r="M528" s="2" t="s">
        <v>2029</v>
      </c>
      <c r="N528" s="2" t="s">
        <v>26</v>
      </c>
      <c r="O528" s="2">
        <f t="shared" si="42"/>
        <v>3</v>
      </c>
      <c r="P528" s="89"/>
    </row>
    <row r="529" spans="1:19">
      <c r="A529" s="2">
        <v>517</v>
      </c>
      <c r="B529" s="67" t="s">
        <v>1155</v>
      </c>
      <c r="C529" s="2" t="s">
        <v>2040</v>
      </c>
      <c r="D529" s="2" t="s">
        <v>1994</v>
      </c>
      <c r="E529" s="2" t="s">
        <v>2041</v>
      </c>
      <c r="F529" s="2" t="s">
        <v>2030</v>
      </c>
      <c r="G529" s="2" t="s">
        <v>13</v>
      </c>
      <c r="H529" s="65">
        <v>42370000</v>
      </c>
      <c r="I529" s="2" t="s">
        <v>2033</v>
      </c>
      <c r="J529" s="3">
        <v>45889</v>
      </c>
      <c r="K529" s="2" t="s">
        <v>2036</v>
      </c>
      <c r="L529" s="3">
        <v>45891</v>
      </c>
      <c r="M529" s="2" t="s">
        <v>2038</v>
      </c>
      <c r="N529" s="2" t="s">
        <v>2039</v>
      </c>
      <c r="O529" s="2">
        <f t="shared" si="42"/>
        <v>3</v>
      </c>
      <c r="P529" s="89"/>
    </row>
    <row r="530" spans="1:19">
      <c r="A530" s="2">
        <v>518</v>
      </c>
      <c r="B530" s="67" t="s">
        <v>1155</v>
      </c>
      <c r="C530" s="2" t="s">
        <v>2049</v>
      </c>
      <c r="D530" s="2" t="s">
        <v>141</v>
      </c>
      <c r="E530" s="2" t="s">
        <v>102</v>
      </c>
      <c r="F530" s="2" t="s">
        <v>2048</v>
      </c>
      <c r="G530" s="2" t="s">
        <v>2044</v>
      </c>
      <c r="H530" s="65">
        <v>23870000</v>
      </c>
      <c r="I530" s="2" t="s">
        <v>2045</v>
      </c>
      <c r="J530" s="3">
        <v>45891</v>
      </c>
      <c r="K530" s="2" t="s">
        <v>2046</v>
      </c>
      <c r="L530" s="3">
        <v>45896</v>
      </c>
      <c r="M530" s="2" t="s">
        <v>2050</v>
      </c>
      <c r="N530" s="2" t="s">
        <v>2047</v>
      </c>
      <c r="O530" s="2">
        <f>L530-J530+1</f>
        <v>6</v>
      </c>
      <c r="P530" s="89"/>
    </row>
    <row r="531" spans="1:19">
      <c r="A531" s="2">
        <v>519</v>
      </c>
      <c r="B531" s="67" t="s">
        <v>1155</v>
      </c>
      <c r="C531" s="2" t="s">
        <v>9</v>
      </c>
      <c r="D531" s="2" t="s">
        <v>12</v>
      </c>
      <c r="E531" s="2" t="s">
        <v>1466</v>
      </c>
      <c r="F531" s="2" t="s">
        <v>2032</v>
      </c>
      <c r="G531" s="2" t="s">
        <v>16</v>
      </c>
      <c r="H531" s="65">
        <v>6000000</v>
      </c>
      <c r="I531" s="2" t="s">
        <v>2058</v>
      </c>
      <c r="J531" s="3">
        <v>45894</v>
      </c>
      <c r="K531" s="2" t="s">
        <v>70</v>
      </c>
      <c r="L531" s="3">
        <v>45897</v>
      </c>
      <c r="M531" s="2" t="s">
        <v>25</v>
      </c>
      <c r="N531" s="2" t="s">
        <v>17</v>
      </c>
      <c r="O531" s="2">
        <f t="shared" ref="O531:O532" si="44">L531-J531+1</f>
        <v>4</v>
      </c>
      <c r="P531" s="89"/>
    </row>
    <row r="532" spans="1:19">
      <c r="A532" s="2">
        <v>520</v>
      </c>
      <c r="B532" s="67" t="s">
        <v>1155</v>
      </c>
      <c r="C532" s="2" t="s">
        <v>2042</v>
      </c>
      <c r="D532" s="2" t="s">
        <v>1994</v>
      </c>
      <c r="E532" s="2" t="s">
        <v>28</v>
      </c>
      <c r="F532" s="2" t="s">
        <v>2031</v>
      </c>
      <c r="G532" s="2" t="s">
        <v>13</v>
      </c>
      <c r="H532" s="65">
        <v>39479000</v>
      </c>
      <c r="I532" s="2" t="s">
        <v>2034</v>
      </c>
      <c r="J532" s="3">
        <v>45894</v>
      </c>
      <c r="K532" s="2" t="s">
        <v>2037</v>
      </c>
      <c r="L532" s="3">
        <v>45897</v>
      </c>
      <c r="M532" s="2" t="s">
        <v>25</v>
      </c>
      <c r="N532" s="2" t="s">
        <v>17</v>
      </c>
      <c r="O532" s="2">
        <f t="shared" si="44"/>
        <v>4</v>
      </c>
      <c r="P532" s="89"/>
    </row>
    <row r="533" spans="1:19">
      <c r="A533" s="2">
        <v>521</v>
      </c>
      <c r="B533" s="67" t="s">
        <v>1155</v>
      </c>
      <c r="C533" s="2" t="s">
        <v>21</v>
      </c>
      <c r="D533" s="2" t="s">
        <v>12</v>
      </c>
      <c r="E533" s="2" t="s">
        <v>1466</v>
      </c>
      <c r="F533" s="2" t="s">
        <v>2054</v>
      </c>
      <c r="G533" s="2" t="s">
        <v>14</v>
      </c>
      <c r="H533" s="65">
        <v>38687000</v>
      </c>
      <c r="I533" s="2" t="s">
        <v>2056</v>
      </c>
      <c r="J533" s="3">
        <v>45894</v>
      </c>
      <c r="K533" s="2" t="s">
        <v>70</v>
      </c>
      <c r="L533" s="3">
        <v>45901</v>
      </c>
      <c r="M533" s="2" t="s">
        <v>70</v>
      </c>
      <c r="N533" s="2" t="s">
        <v>17</v>
      </c>
      <c r="O533" s="2">
        <f>L533-J533+1</f>
        <v>8</v>
      </c>
      <c r="P533" s="89"/>
    </row>
    <row r="534" spans="1:19">
      <c r="A534" s="2">
        <v>522</v>
      </c>
      <c r="B534" s="67" t="s">
        <v>1155</v>
      </c>
      <c r="C534" s="2" t="s">
        <v>2043</v>
      </c>
      <c r="D534" s="2" t="s">
        <v>1994</v>
      </c>
      <c r="E534" s="2" t="s">
        <v>2041</v>
      </c>
      <c r="F534" s="2" t="s">
        <v>2032</v>
      </c>
      <c r="G534" s="2" t="s">
        <v>13</v>
      </c>
      <c r="H534" s="65">
        <v>44440000</v>
      </c>
      <c r="I534" s="2" t="s">
        <v>2035</v>
      </c>
      <c r="J534" s="3">
        <v>45894</v>
      </c>
      <c r="K534" s="2" t="s">
        <v>2037</v>
      </c>
      <c r="L534" s="3">
        <v>45897</v>
      </c>
      <c r="M534" s="2" t="s">
        <v>25</v>
      </c>
      <c r="N534" s="2" t="s">
        <v>17</v>
      </c>
      <c r="O534" s="2">
        <f t="shared" si="42"/>
        <v>4</v>
      </c>
      <c r="P534" s="89"/>
    </row>
    <row r="535" spans="1:19">
      <c r="A535" s="2">
        <v>523</v>
      </c>
      <c r="B535" s="67" t="s">
        <v>1155</v>
      </c>
      <c r="C535" s="2" t="s">
        <v>21</v>
      </c>
      <c r="D535" s="2" t="s">
        <v>12</v>
      </c>
      <c r="E535" s="2" t="s">
        <v>1466</v>
      </c>
      <c r="F535" s="2" t="s">
        <v>1722</v>
      </c>
      <c r="G535" s="2" t="s">
        <v>13</v>
      </c>
      <c r="H535" s="65">
        <v>15455000</v>
      </c>
      <c r="I535" s="2" t="s">
        <v>1989</v>
      </c>
      <c r="J535" s="3">
        <v>45895</v>
      </c>
      <c r="K535" s="2" t="s">
        <v>132</v>
      </c>
      <c r="L535" s="3">
        <v>45897</v>
      </c>
      <c r="M535" s="2" t="s">
        <v>25</v>
      </c>
      <c r="N535" s="2" t="s">
        <v>17</v>
      </c>
      <c r="O535" s="2">
        <f t="shared" si="42"/>
        <v>3</v>
      </c>
      <c r="P535" s="89"/>
    </row>
    <row r="536" spans="1:19" ht="15.75" customHeight="1">
      <c r="A536" s="2">
        <v>524</v>
      </c>
      <c r="B536" s="67" t="s">
        <v>1155</v>
      </c>
      <c r="C536" s="2" t="s">
        <v>22</v>
      </c>
      <c r="D536" s="2" t="s">
        <v>12</v>
      </c>
      <c r="E536" s="2" t="s">
        <v>28</v>
      </c>
      <c r="F536" s="2" t="s">
        <v>2055</v>
      </c>
      <c r="G536" s="2" t="s">
        <v>14</v>
      </c>
      <c r="H536" s="65">
        <v>28330000</v>
      </c>
      <c r="I536" s="2" t="s">
        <v>2057</v>
      </c>
      <c r="J536" s="3">
        <v>45895</v>
      </c>
      <c r="K536" s="2" t="s">
        <v>132</v>
      </c>
      <c r="L536" s="3">
        <v>45898</v>
      </c>
      <c r="M536" s="2" t="s">
        <v>90</v>
      </c>
      <c r="N536" s="2" t="s">
        <v>17</v>
      </c>
      <c r="O536" s="2">
        <f t="shared" si="42"/>
        <v>4</v>
      </c>
      <c r="P536" s="89"/>
    </row>
    <row r="537" spans="1:19">
      <c r="A537" s="2">
        <v>525</v>
      </c>
      <c r="B537" s="67" t="s">
        <v>1155</v>
      </c>
      <c r="C537" s="2" t="s">
        <v>9</v>
      </c>
      <c r="D537" s="2" t="s">
        <v>12</v>
      </c>
      <c r="E537" s="2" t="s">
        <v>1463</v>
      </c>
      <c r="F537" s="2" t="s">
        <v>2051</v>
      </c>
      <c r="G537" s="2" t="s">
        <v>13</v>
      </c>
      <c r="H537" s="65">
        <v>15972000</v>
      </c>
      <c r="I537" s="2" t="s">
        <v>539</v>
      </c>
      <c r="J537" s="3">
        <v>45896</v>
      </c>
      <c r="K537" s="2" t="s">
        <v>24</v>
      </c>
      <c r="L537" s="3">
        <v>45898</v>
      </c>
      <c r="M537" s="2" t="s">
        <v>90</v>
      </c>
      <c r="N537" s="2" t="s">
        <v>17</v>
      </c>
      <c r="O537" s="2">
        <f>L537-J537+1</f>
        <v>3</v>
      </c>
      <c r="P537" s="89"/>
    </row>
    <row r="538" spans="1:19">
      <c r="A538" s="2">
        <v>526</v>
      </c>
      <c r="B538" s="67" t="s">
        <v>1155</v>
      </c>
      <c r="C538" s="2" t="s">
        <v>21</v>
      </c>
      <c r="D538" s="2" t="s">
        <v>12</v>
      </c>
      <c r="E538" s="2" t="s">
        <v>1466</v>
      </c>
      <c r="F538" s="2" t="s">
        <v>2052</v>
      </c>
      <c r="G538" s="2" t="s">
        <v>13</v>
      </c>
      <c r="H538" s="65">
        <v>37236000</v>
      </c>
      <c r="I538" s="2" t="s">
        <v>2053</v>
      </c>
      <c r="J538" s="3">
        <v>45896</v>
      </c>
      <c r="K538" s="2" t="s">
        <v>24</v>
      </c>
      <c r="L538" s="3">
        <v>45901</v>
      </c>
      <c r="M538" s="2" t="s">
        <v>70</v>
      </c>
      <c r="N538" s="2" t="s">
        <v>17</v>
      </c>
      <c r="O538" s="2">
        <f>L538-J538+1</f>
        <v>6</v>
      </c>
      <c r="P538" s="89"/>
    </row>
    <row r="539" spans="1:19" s="70" customFormat="1" ht="17.25" thickBot="1">
      <c r="A539" s="2">
        <v>527</v>
      </c>
      <c r="B539" s="87" t="s">
        <v>1155</v>
      </c>
      <c r="C539" s="69" t="s">
        <v>21</v>
      </c>
      <c r="D539" s="69" t="s">
        <v>12</v>
      </c>
      <c r="E539" s="69" t="s">
        <v>28</v>
      </c>
      <c r="F539" s="69" t="s">
        <v>1842</v>
      </c>
      <c r="G539" s="69" t="s">
        <v>14</v>
      </c>
      <c r="H539" s="73">
        <v>20504000</v>
      </c>
      <c r="I539" s="69" t="s">
        <v>2059</v>
      </c>
      <c r="J539" s="74">
        <v>45897</v>
      </c>
      <c r="K539" s="69" t="s">
        <v>25</v>
      </c>
      <c r="L539" s="74">
        <v>45902</v>
      </c>
      <c r="M539" s="69" t="s">
        <v>132</v>
      </c>
      <c r="N539" s="69" t="s">
        <v>17</v>
      </c>
      <c r="O539" s="69">
        <f t="shared" si="42"/>
        <v>6</v>
      </c>
      <c r="P539" s="91"/>
      <c r="Q539" s="71"/>
      <c r="R539" s="71"/>
      <c r="S539" s="71"/>
    </row>
    <row r="540" spans="1:19" ht="17.25" thickTop="1">
      <c r="A540" s="2">
        <v>528</v>
      </c>
      <c r="B540" s="67" t="s">
        <v>1155</v>
      </c>
      <c r="C540" s="67" t="s">
        <v>9</v>
      </c>
      <c r="D540" s="67" t="s">
        <v>12</v>
      </c>
      <c r="E540" s="67" t="s">
        <v>1463</v>
      </c>
      <c r="F540" s="67" t="s">
        <v>2062</v>
      </c>
      <c r="G540" s="67" t="s">
        <v>13</v>
      </c>
      <c r="H540" s="80">
        <v>28680000</v>
      </c>
      <c r="I540" s="67" t="s">
        <v>2065</v>
      </c>
      <c r="J540" s="81">
        <v>45902</v>
      </c>
      <c r="K540" s="67" t="s">
        <v>132</v>
      </c>
      <c r="L540" s="81">
        <v>45904</v>
      </c>
      <c r="M540" s="67" t="s">
        <v>25</v>
      </c>
      <c r="N540" s="67" t="s">
        <v>17</v>
      </c>
      <c r="O540" s="67">
        <f>L540-J540+1</f>
        <v>3</v>
      </c>
      <c r="P540" s="90"/>
    </row>
    <row r="541" spans="1:19">
      <c r="A541" s="2">
        <v>529</v>
      </c>
      <c r="B541" s="67" t="s">
        <v>1155</v>
      </c>
      <c r="C541" s="2" t="s">
        <v>22</v>
      </c>
      <c r="D541" s="2" t="s">
        <v>12</v>
      </c>
      <c r="E541" s="2" t="s">
        <v>1466</v>
      </c>
      <c r="F541" s="2" t="s">
        <v>2063</v>
      </c>
      <c r="G541" s="2" t="s">
        <v>13</v>
      </c>
      <c r="H541" s="65">
        <v>44211000</v>
      </c>
      <c r="I541" s="2" t="s">
        <v>2068</v>
      </c>
      <c r="J541" s="3">
        <v>45902</v>
      </c>
      <c r="K541" s="2" t="s">
        <v>132</v>
      </c>
      <c r="L541" s="3">
        <v>45905</v>
      </c>
      <c r="M541" s="2" t="s">
        <v>90</v>
      </c>
      <c r="N541" s="2" t="s">
        <v>17</v>
      </c>
      <c r="O541" s="2">
        <f>L541-J541+1</f>
        <v>4</v>
      </c>
      <c r="P541" s="89"/>
    </row>
    <row r="542" spans="1:19">
      <c r="A542" s="2">
        <v>530</v>
      </c>
      <c r="B542" s="67" t="s">
        <v>1155</v>
      </c>
      <c r="C542" s="2" t="s">
        <v>9</v>
      </c>
      <c r="D542" s="2" t="s">
        <v>12</v>
      </c>
      <c r="E542" s="2" t="s">
        <v>1463</v>
      </c>
      <c r="F542" s="2" t="s">
        <v>1772</v>
      </c>
      <c r="G542" s="2" t="s">
        <v>13</v>
      </c>
      <c r="H542" s="65">
        <v>12282000</v>
      </c>
      <c r="I542" s="2" t="s">
        <v>2069</v>
      </c>
      <c r="J542" s="3">
        <v>45903</v>
      </c>
      <c r="K542" s="2" t="s">
        <v>24</v>
      </c>
      <c r="L542" s="3">
        <v>45905</v>
      </c>
      <c r="M542" s="2" t="s">
        <v>90</v>
      </c>
      <c r="N542" s="2" t="s">
        <v>17</v>
      </c>
      <c r="O542" s="2">
        <f t="shared" ref="O542:O548" si="45">L542-J542+1</f>
        <v>3</v>
      </c>
      <c r="P542" s="89"/>
    </row>
    <row r="543" spans="1:19">
      <c r="A543" s="2">
        <v>531</v>
      </c>
      <c r="B543" s="67" t="s">
        <v>1155</v>
      </c>
      <c r="C543" s="2" t="s">
        <v>21</v>
      </c>
      <c r="D543" s="2" t="s">
        <v>12</v>
      </c>
      <c r="E543" s="2" t="s">
        <v>28</v>
      </c>
      <c r="F543" s="2" t="s">
        <v>2064</v>
      </c>
      <c r="G543" s="2" t="s">
        <v>13</v>
      </c>
      <c r="H543" s="65">
        <v>51559000</v>
      </c>
      <c r="I543" s="2" t="s">
        <v>2070</v>
      </c>
      <c r="J543" s="3">
        <v>45903</v>
      </c>
      <c r="K543" s="2" t="s">
        <v>24</v>
      </c>
      <c r="L543" s="3">
        <v>45905</v>
      </c>
      <c r="M543" s="2" t="s">
        <v>90</v>
      </c>
      <c r="N543" s="2" t="s">
        <v>17</v>
      </c>
      <c r="O543" s="2">
        <f t="shared" si="45"/>
        <v>3</v>
      </c>
      <c r="P543" s="89"/>
    </row>
    <row r="544" spans="1:19">
      <c r="A544" s="2">
        <v>532</v>
      </c>
      <c r="B544" s="67" t="s">
        <v>1155</v>
      </c>
      <c r="C544" s="2" t="s">
        <v>10</v>
      </c>
      <c r="D544" s="2" t="s">
        <v>12</v>
      </c>
      <c r="E544" s="2" t="s">
        <v>28</v>
      </c>
      <c r="F544" s="2" t="s">
        <v>2072</v>
      </c>
      <c r="G544" s="2" t="s">
        <v>14</v>
      </c>
      <c r="H544" s="65">
        <v>8884000</v>
      </c>
      <c r="I544" s="2" t="s">
        <v>2073</v>
      </c>
      <c r="J544" s="3">
        <v>45903</v>
      </c>
      <c r="K544" s="2" t="s">
        <v>24</v>
      </c>
      <c r="L544" s="3">
        <v>45910</v>
      </c>
      <c r="M544" s="2" t="s">
        <v>24</v>
      </c>
      <c r="N544" s="2" t="s">
        <v>17</v>
      </c>
      <c r="O544" s="2">
        <f>L544-J544+1</f>
        <v>8</v>
      </c>
      <c r="P544" s="89"/>
    </row>
    <row r="545" spans="1:16">
      <c r="A545" s="2">
        <v>533</v>
      </c>
      <c r="B545" s="67" t="s">
        <v>1155</v>
      </c>
      <c r="C545" s="2" t="s">
        <v>10</v>
      </c>
      <c r="D545" s="2" t="s">
        <v>12</v>
      </c>
      <c r="E545" s="2" t="s">
        <v>28</v>
      </c>
      <c r="F545" s="2" t="s">
        <v>2074</v>
      </c>
      <c r="G545" s="2" t="s">
        <v>13</v>
      </c>
      <c r="H545" s="65">
        <v>32979000</v>
      </c>
      <c r="I545" s="2" t="s">
        <v>2067</v>
      </c>
      <c r="J545" s="3">
        <v>45904</v>
      </c>
      <c r="K545" s="2" t="s">
        <v>25</v>
      </c>
      <c r="L545" s="3">
        <v>45908</v>
      </c>
      <c r="M545" s="2" t="s">
        <v>70</v>
      </c>
      <c r="N545" s="2" t="s">
        <v>17</v>
      </c>
      <c r="O545" s="2">
        <f t="shared" si="45"/>
        <v>5</v>
      </c>
      <c r="P545" s="89"/>
    </row>
    <row r="546" spans="1:16">
      <c r="A546" s="2">
        <v>534</v>
      </c>
      <c r="B546" s="67" t="s">
        <v>1155</v>
      </c>
      <c r="C546" s="2" t="s">
        <v>22</v>
      </c>
      <c r="D546" s="2" t="s">
        <v>12</v>
      </c>
      <c r="E546" s="2" t="s">
        <v>28</v>
      </c>
      <c r="F546" s="2" t="s">
        <v>2066</v>
      </c>
      <c r="G546" s="2" t="s">
        <v>13</v>
      </c>
      <c r="H546" s="65">
        <v>31520000</v>
      </c>
      <c r="I546" s="2" t="s">
        <v>2071</v>
      </c>
      <c r="J546" s="3">
        <v>45905</v>
      </c>
      <c r="K546" s="2" t="s">
        <v>90</v>
      </c>
      <c r="L546" s="3">
        <v>45909</v>
      </c>
      <c r="M546" s="2" t="s">
        <v>132</v>
      </c>
      <c r="N546" s="2" t="s">
        <v>17</v>
      </c>
      <c r="O546" s="2">
        <f t="shared" si="45"/>
        <v>5</v>
      </c>
      <c r="P546" s="89"/>
    </row>
    <row r="547" spans="1:16">
      <c r="A547" s="2">
        <v>535</v>
      </c>
      <c r="B547" s="67" t="s">
        <v>1155</v>
      </c>
      <c r="C547" s="2" t="s">
        <v>21</v>
      </c>
      <c r="D547" s="2" t="s">
        <v>12</v>
      </c>
      <c r="E547" s="2" t="s">
        <v>28</v>
      </c>
      <c r="F547" s="2" t="s">
        <v>2031</v>
      </c>
      <c r="G547" s="2" t="s">
        <v>14</v>
      </c>
      <c r="H547" s="65">
        <v>49962000</v>
      </c>
      <c r="I547" s="2" t="s">
        <v>2060</v>
      </c>
      <c r="J547" s="3">
        <v>45905</v>
      </c>
      <c r="K547" s="2" t="s">
        <v>90</v>
      </c>
      <c r="L547" s="3">
        <v>45911</v>
      </c>
      <c r="M547" s="2" t="s">
        <v>25</v>
      </c>
      <c r="N547" s="2" t="s">
        <v>17</v>
      </c>
      <c r="O547" s="2">
        <f t="shared" si="45"/>
        <v>7</v>
      </c>
      <c r="P547" s="89"/>
    </row>
    <row r="548" spans="1:16">
      <c r="A548" s="2">
        <v>536</v>
      </c>
      <c r="B548" s="67" t="s">
        <v>1155</v>
      </c>
      <c r="C548" s="2" t="s">
        <v>9</v>
      </c>
      <c r="D548" s="2" t="s">
        <v>12</v>
      </c>
      <c r="E548" s="2" t="s">
        <v>1466</v>
      </c>
      <c r="F548" s="2" t="s">
        <v>1638</v>
      </c>
      <c r="G548" s="2" t="s">
        <v>16</v>
      </c>
      <c r="H548" s="65">
        <v>65320000</v>
      </c>
      <c r="I548" s="2" t="s">
        <v>647</v>
      </c>
      <c r="J548" s="3">
        <v>45905</v>
      </c>
      <c r="K548" s="2" t="s">
        <v>90</v>
      </c>
      <c r="L548" s="3">
        <v>45911</v>
      </c>
      <c r="M548" s="2" t="s">
        <v>25</v>
      </c>
      <c r="N548" s="2" t="s">
        <v>17</v>
      </c>
      <c r="O548" s="2">
        <f t="shared" si="45"/>
        <v>7</v>
      </c>
      <c r="P548" s="89"/>
    </row>
    <row r="549" spans="1:16">
      <c r="A549" s="2">
        <v>537</v>
      </c>
      <c r="B549" s="67" t="s">
        <v>1155</v>
      </c>
      <c r="C549" s="2" t="s">
        <v>10</v>
      </c>
      <c r="D549" s="2" t="s">
        <v>12</v>
      </c>
      <c r="E549" s="2" t="s">
        <v>28</v>
      </c>
      <c r="F549" s="2" t="s">
        <v>2048</v>
      </c>
      <c r="G549" s="2" t="s">
        <v>13</v>
      </c>
      <c r="H549" s="65">
        <v>9555000</v>
      </c>
      <c r="I549" s="2" t="s">
        <v>2075</v>
      </c>
      <c r="J549" s="3">
        <v>45908</v>
      </c>
      <c r="K549" s="2" t="s">
        <v>70</v>
      </c>
      <c r="L549" s="3">
        <v>45908</v>
      </c>
      <c r="M549" s="2" t="s">
        <v>70</v>
      </c>
      <c r="N549" s="2" t="s">
        <v>17</v>
      </c>
      <c r="O549" s="2">
        <f t="shared" ref="O549:O553" si="46">L549-J549+1</f>
        <v>1</v>
      </c>
      <c r="P549" s="89"/>
    </row>
    <row r="550" spans="1:16">
      <c r="A550" s="2">
        <v>538</v>
      </c>
      <c r="B550" s="67" t="s">
        <v>1155</v>
      </c>
      <c r="C550" s="2" t="s">
        <v>10</v>
      </c>
      <c r="D550" s="2" t="s">
        <v>12</v>
      </c>
      <c r="E550" s="2" t="s">
        <v>28</v>
      </c>
      <c r="F550" s="2" t="s">
        <v>1597</v>
      </c>
      <c r="G550" s="2" t="s">
        <v>14</v>
      </c>
      <c r="H550" s="65">
        <v>54846000</v>
      </c>
      <c r="I550" s="2" t="s">
        <v>2061</v>
      </c>
      <c r="J550" s="3">
        <v>45908</v>
      </c>
      <c r="K550" s="2" t="s">
        <v>70</v>
      </c>
      <c r="L550" s="3">
        <v>45915</v>
      </c>
      <c r="M550" s="2" t="s">
        <v>70</v>
      </c>
      <c r="N550" s="2" t="s">
        <v>17</v>
      </c>
      <c r="O550" s="2">
        <f t="shared" si="46"/>
        <v>8</v>
      </c>
      <c r="P550" s="89"/>
    </row>
    <row r="551" spans="1:16">
      <c r="A551" s="2">
        <v>539</v>
      </c>
      <c r="B551" s="67" t="s">
        <v>1155</v>
      </c>
      <c r="C551" s="2" t="s">
        <v>22</v>
      </c>
      <c r="D551" s="2" t="s">
        <v>12</v>
      </c>
      <c r="E551" s="2" t="s">
        <v>1466</v>
      </c>
      <c r="F551" s="2" t="s">
        <v>2076</v>
      </c>
      <c r="G551" s="2" t="s">
        <v>13</v>
      </c>
      <c r="H551" s="65">
        <v>32296000</v>
      </c>
      <c r="I551" s="2" t="s">
        <v>2077</v>
      </c>
      <c r="J551" s="3">
        <v>45908</v>
      </c>
      <c r="K551" s="2" t="s">
        <v>70</v>
      </c>
      <c r="L551" s="3">
        <v>45908</v>
      </c>
      <c r="M551" s="2" t="s">
        <v>70</v>
      </c>
      <c r="N551" s="2" t="s">
        <v>17</v>
      </c>
      <c r="O551" s="2">
        <f t="shared" si="46"/>
        <v>1</v>
      </c>
      <c r="P551" s="89"/>
    </row>
    <row r="552" spans="1:16">
      <c r="A552" s="2">
        <v>540</v>
      </c>
      <c r="B552" s="67" t="s">
        <v>1155</v>
      </c>
      <c r="C552" s="2" t="s">
        <v>21</v>
      </c>
      <c r="D552" s="2" t="s">
        <v>12</v>
      </c>
      <c r="E552" s="2" t="s">
        <v>1463</v>
      </c>
      <c r="F552" s="2" t="s">
        <v>2078</v>
      </c>
      <c r="G552" s="2" t="s">
        <v>13</v>
      </c>
      <c r="H552" s="65">
        <v>21873500</v>
      </c>
      <c r="I552" s="2" t="s">
        <v>2085</v>
      </c>
      <c r="J552" s="3">
        <v>45910</v>
      </c>
      <c r="K552" s="2" t="s">
        <v>24</v>
      </c>
      <c r="L552" s="3">
        <v>45911</v>
      </c>
      <c r="M552" s="2" t="s">
        <v>25</v>
      </c>
      <c r="N552" s="2" t="s">
        <v>17</v>
      </c>
      <c r="O552" s="2">
        <f t="shared" si="46"/>
        <v>2</v>
      </c>
      <c r="P552" s="89"/>
    </row>
    <row r="553" spans="1:16">
      <c r="A553" s="2">
        <v>541</v>
      </c>
      <c r="B553" s="67" t="s">
        <v>1155</v>
      </c>
      <c r="C553" s="2" t="s">
        <v>10</v>
      </c>
      <c r="D553" s="2" t="s">
        <v>12</v>
      </c>
      <c r="E553" s="2" t="s">
        <v>1466</v>
      </c>
      <c r="F553" s="2" t="s">
        <v>2079</v>
      </c>
      <c r="G553" s="2" t="s">
        <v>13</v>
      </c>
      <c r="H553" s="65">
        <v>11486000</v>
      </c>
      <c r="I553" s="2" t="s">
        <v>2086</v>
      </c>
      <c r="J553" s="3">
        <v>45910</v>
      </c>
      <c r="K553" s="2" t="s">
        <v>24</v>
      </c>
      <c r="L553" s="3">
        <v>45910</v>
      </c>
      <c r="M553" s="2" t="s">
        <v>24</v>
      </c>
      <c r="N553" s="2" t="s">
        <v>17</v>
      </c>
      <c r="O553" s="2">
        <f t="shared" si="46"/>
        <v>1</v>
      </c>
      <c r="P553" s="89"/>
    </row>
    <row r="554" spans="1:16">
      <c r="A554" s="2">
        <v>542</v>
      </c>
      <c r="B554" s="67" t="s">
        <v>1155</v>
      </c>
      <c r="C554" s="2" t="s">
        <v>22</v>
      </c>
      <c r="D554" s="2" t="s">
        <v>12</v>
      </c>
      <c r="E554" s="2" t="s">
        <v>28</v>
      </c>
      <c r="F554" s="2" t="s">
        <v>2080</v>
      </c>
      <c r="G554" s="2" t="s">
        <v>14</v>
      </c>
      <c r="H554" s="65">
        <v>13780000</v>
      </c>
      <c r="I554" s="2" t="s">
        <v>2081</v>
      </c>
      <c r="J554" s="3">
        <v>45910</v>
      </c>
      <c r="K554" s="2" t="s">
        <v>24</v>
      </c>
      <c r="L554" s="3">
        <v>45915</v>
      </c>
      <c r="M554" s="2" t="s">
        <v>70</v>
      </c>
      <c r="N554" s="2" t="s">
        <v>17</v>
      </c>
      <c r="O554" s="2">
        <f t="shared" ref="O554:O564" si="47">L554-J554+1</f>
        <v>6</v>
      </c>
      <c r="P554" s="89"/>
    </row>
    <row r="555" spans="1:16">
      <c r="A555" s="2">
        <v>543</v>
      </c>
      <c r="B555" s="67" t="s">
        <v>1155</v>
      </c>
      <c r="C555" s="92" t="s">
        <v>22</v>
      </c>
      <c r="D555" s="92" t="s">
        <v>975</v>
      </c>
      <c r="E555" s="2" t="s">
        <v>1463</v>
      </c>
      <c r="F555" s="2" t="s">
        <v>2082</v>
      </c>
      <c r="G555" s="2" t="s">
        <v>13</v>
      </c>
      <c r="H555" s="65">
        <v>54923000</v>
      </c>
      <c r="I555" s="2" t="s">
        <v>2087</v>
      </c>
      <c r="J555" s="3">
        <v>45911</v>
      </c>
      <c r="K555" s="2" t="s">
        <v>25</v>
      </c>
      <c r="L555" s="3">
        <v>45915</v>
      </c>
      <c r="M555" s="2" t="s">
        <v>70</v>
      </c>
      <c r="N555" s="2" t="s">
        <v>17</v>
      </c>
      <c r="O555" s="2">
        <f t="shared" si="47"/>
        <v>5</v>
      </c>
      <c r="P555" s="89"/>
    </row>
    <row r="556" spans="1:16">
      <c r="A556" s="2">
        <v>544</v>
      </c>
      <c r="B556" s="67" t="s">
        <v>1155</v>
      </c>
      <c r="C556" s="92" t="s">
        <v>21</v>
      </c>
      <c r="D556" s="92" t="s">
        <v>12</v>
      </c>
      <c r="E556" s="2" t="s">
        <v>28</v>
      </c>
      <c r="F556" s="2" t="s">
        <v>2083</v>
      </c>
      <c r="G556" s="2" t="s">
        <v>13</v>
      </c>
      <c r="H556" s="65">
        <v>19318000</v>
      </c>
      <c r="I556" s="2" t="s">
        <v>1039</v>
      </c>
      <c r="J556" s="3">
        <v>45911</v>
      </c>
      <c r="K556" s="2" t="s">
        <v>25</v>
      </c>
      <c r="L556" s="3">
        <v>45916</v>
      </c>
      <c r="M556" s="2" t="s">
        <v>132</v>
      </c>
      <c r="N556" s="2" t="s">
        <v>17</v>
      </c>
      <c r="O556" s="2">
        <f t="shared" si="47"/>
        <v>6</v>
      </c>
      <c r="P556" s="89"/>
    </row>
    <row r="557" spans="1:16">
      <c r="A557" s="2">
        <v>545</v>
      </c>
      <c r="B557" s="67" t="s">
        <v>1155</v>
      </c>
      <c r="C557" s="2" t="s">
        <v>22</v>
      </c>
      <c r="D557" s="2" t="s">
        <v>12</v>
      </c>
      <c r="E557" s="2" t="s">
        <v>28</v>
      </c>
      <c r="F557" s="2" t="s">
        <v>2066</v>
      </c>
      <c r="G557" s="2" t="s">
        <v>16</v>
      </c>
      <c r="H557" s="65">
        <v>34050000</v>
      </c>
      <c r="I557" s="2" t="s">
        <v>2098</v>
      </c>
      <c r="J557" s="3">
        <v>45911</v>
      </c>
      <c r="K557" s="2" t="s">
        <v>25</v>
      </c>
      <c r="L557" s="3">
        <v>45916</v>
      </c>
      <c r="M557" s="2" t="s">
        <v>132</v>
      </c>
      <c r="N557" s="2" t="s">
        <v>17</v>
      </c>
      <c r="O557" s="2">
        <f>L557-J557+1</f>
        <v>6</v>
      </c>
      <c r="P557" s="89"/>
    </row>
    <row r="558" spans="1:16">
      <c r="A558" s="2">
        <v>546</v>
      </c>
      <c r="B558" s="67" t="s">
        <v>1155</v>
      </c>
      <c r="C558" s="92" t="s">
        <v>22</v>
      </c>
      <c r="D558" s="92" t="s">
        <v>12</v>
      </c>
      <c r="E558" s="2" t="s">
        <v>28</v>
      </c>
      <c r="F558" s="2" t="s">
        <v>2084</v>
      </c>
      <c r="G558" s="2" t="s">
        <v>13</v>
      </c>
      <c r="H558" s="65">
        <v>8488000</v>
      </c>
      <c r="I558" s="2" t="s">
        <v>2088</v>
      </c>
      <c r="J558" s="3">
        <v>45912</v>
      </c>
      <c r="K558" s="2" t="s">
        <v>90</v>
      </c>
      <c r="L558" s="3">
        <v>45916</v>
      </c>
      <c r="M558" s="2" t="s">
        <v>132</v>
      </c>
      <c r="N558" s="2" t="s">
        <v>17</v>
      </c>
      <c r="O558" s="2">
        <f t="shared" si="47"/>
        <v>5</v>
      </c>
      <c r="P558" s="89"/>
    </row>
    <row r="559" spans="1:16">
      <c r="A559" s="2">
        <v>547</v>
      </c>
      <c r="B559" s="67" t="s">
        <v>1155</v>
      </c>
      <c r="C559" s="92" t="s">
        <v>21</v>
      </c>
      <c r="D559" s="92" t="s">
        <v>12</v>
      </c>
      <c r="E559" s="2" t="s">
        <v>28</v>
      </c>
      <c r="F559" s="2" t="s">
        <v>2064</v>
      </c>
      <c r="G559" s="2" t="s">
        <v>13</v>
      </c>
      <c r="H559" s="65">
        <v>50248600</v>
      </c>
      <c r="I559" s="2" t="s">
        <v>2070</v>
      </c>
      <c r="J559" s="3">
        <v>45912</v>
      </c>
      <c r="K559" s="2" t="s">
        <v>90</v>
      </c>
      <c r="L559" s="3">
        <v>45916</v>
      </c>
      <c r="M559" s="2" t="s">
        <v>132</v>
      </c>
      <c r="N559" s="2" t="s">
        <v>17</v>
      </c>
      <c r="O559" s="2">
        <f t="shared" si="47"/>
        <v>5</v>
      </c>
      <c r="P559" s="89"/>
    </row>
    <row r="560" spans="1:16">
      <c r="A560" s="2">
        <v>548</v>
      </c>
      <c r="B560" s="67" t="s">
        <v>1155</v>
      </c>
      <c r="C560" s="92" t="s">
        <v>9</v>
      </c>
      <c r="D560" s="92" t="s">
        <v>12</v>
      </c>
      <c r="E560" s="2" t="s">
        <v>1463</v>
      </c>
      <c r="F560" s="2" t="s">
        <v>2062</v>
      </c>
      <c r="G560" s="2" t="s">
        <v>13</v>
      </c>
      <c r="H560" s="65">
        <v>27748000</v>
      </c>
      <c r="I560" s="2" t="s">
        <v>2065</v>
      </c>
      <c r="J560" s="3">
        <v>45915</v>
      </c>
      <c r="K560" s="2" t="s">
        <v>70</v>
      </c>
      <c r="L560" s="3">
        <v>45916</v>
      </c>
      <c r="M560" s="2" t="s">
        <v>132</v>
      </c>
      <c r="N560" s="2" t="s">
        <v>17</v>
      </c>
      <c r="O560" s="2">
        <f t="shared" si="47"/>
        <v>2</v>
      </c>
      <c r="P560" s="89"/>
    </row>
    <row r="561" spans="1:16">
      <c r="A561" s="2">
        <v>549</v>
      </c>
      <c r="B561" s="67" t="s">
        <v>1155</v>
      </c>
      <c r="C561" s="2" t="s">
        <v>22</v>
      </c>
      <c r="D561" s="92" t="s">
        <v>12</v>
      </c>
      <c r="E561" s="2" t="s">
        <v>1466</v>
      </c>
      <c r="F561" s="2" t="s">
        <v>2076</v>
      </c>
      <c r="G561" s="2" t="s">
        <v>13</v>
      </c>
      <c r="H561" s="65">
        <v>35816000</v>
      </c>
      <c r="I561" s="2" t="s">
        <v>2092</v>
      </c>
      <c r="J561" s="3">
        <v>45916</v>
      </c>
      <c r="K561" s="2" t="s">
        <v>132</v>
      </c>
      <c r="L561" s="3">
        <v>45922</v>
      </c>
      <c r="M561" s="2" t="s">
        <v>70</v>
      </c>
      <c r="N561" s="2" t="s">
        <v>17</v>
      </c>
      <c r="O561" s="2">
        <f t="shared" si="47"/>
        <v>7</v>
      </c>
      <c r="P561" s="89"/>
    </row>
    <row r="562" spans="1:16">
      <c r="A562" s="2">
        <v>550</v>
      </c>
      <c r="B562" s="67" t="s">
        <v>1155</v>
      </c>
      <c r="C562" s="2" t="s">
        <v>9</v>
      </c>
      <c r="D562" s="92" t="s">
        <v>12</v>
      </c>
      <c r="E562" s="2" t="s">
        <v>1463</v>
      </c>
      <c r="F562" s="2" t="s">
        <v>2089</v>
      </c>
      <c r="G562" s="2" t="s">
        <v>13</v>
      </c>
      <c r="H562" s="65">
        <v>38000000</v>
      </c>
      <c r="I562" s="2" t="s">
        <v>2093</v>
      </c>
      <c r="J562" s="3">
        <v>45916</v>
      </c>
      <c r="K562" s="2" t="s">
        <v>132</v>
      </c>
      <c r="L562" s="3">
        <v>45916</v>
      </c>
      <c r="M562" s="2" t="s">
        <v>132</v>
      </c>
      <c r="N562" s="2" t="s">
        <v>17</v>
      </c>
      <c r="O562" s="2">
        <f t="shared" si="47"/>
        <v>1</v>
      </c>
      <c r="P562" s="89"/>
    </row>
    <row r="563" spans="1:16">
      <c r="A563" s="2">
        <v>551</v>
      </c>
      <c r="B563" s="67" t="s">
        <v>1155</v>
      </c>
      <c r="C563" s="2" t="s">
        <v>10</v>
      </c>
      <c r="D563" s="92" t="s">
        <v>12</v>
      </c>
      <c r="E563" s="2" t="s">
        <v>1463</v>
      </c>
      <c r="F563" s="2" t="s">
        <v>2090</v>
      </c>
      <c r="G563" s="2" t="s">
        <v>13</v>
      </c>
      <c r="H563" s="65">
        <v>40760000</v>
      </c>
      <c r="I563" s="2" t="s">
        <v>2094</v>
      </c>
      <c r="J563" s="3">
        <v>45917</v>
      </c>
      <c r="K563" s="2" t="s">
        <v>24</v>
      </c>
      <c r="L563" s="3">
        <v>45922</v>
      </c>
      <c r="M563" s="2" t="s">
        <v>70</v>
      </c>
      <c r="N563" s="2" t="s">
        <v>17</v>
      </c>
      <c r="O563" s="2">
        <f t="shared" si="47"/>
        <v>6</v>
      </c>
      <c r="P563" s="89"/>
    </row>
    <row r="564" spans="1:16">
      <c r="A564" s="2">
        <v>552</v>
      </c>
      <c r="B564" s="67" t="s">
        <v>1155</v>
      </c>
      <c r="C564" s="2" t="s">
        <v>9</v>
      </c>
      <c r="D564" s="92" t="s">
        <v>12</v>
      </c>
      <c r="E564" s="2" t="s">
        <v>1466</v>
      </c>
      <c r="F564" s="2" t="s">
        <v>2091</v>
      </c>
      <c r="G564" s="2" t="s">
        <v>13</v>
      </c>
      <c r="H564" s="65">
        <v>9950000</v>
      </c>
      <c r="I564" s="2" t="s">
        <v>2095</v>
      </c>
      <c r="J564" s="3">
        <v>45917</v>
      </c>
      <c r="K564" s="2" t="s">
        <v>24</v>
      </c>
      <c r="L564" s="3">
        <v>45922</v>
      </c>
      <c r="M564" s="2" t="s">
        <v>70</v>
      </c>
      <c r="N564" s="2" t="s">
        <v>17</v>
      </c>
      <c r="O564" s="2">
        <f t="shared" si="47"/>
        <v>6</v>
      </c>
      <c r="P564" s="89"/>
    </row>
    <row r="565" spans="1:16">
      <c r="A565" s="2">
        <v>553</v>
      </c>
      <c r="B565" s="67" t="s">
        <v>1155</v>
      </c>
      <c r="C565" s="2" t="s">
        <v>21</v>
      </c>
      <c r="D565" s="2" t="s">
        <v>12</v>
      </c>
      <c r="E565" s="2" t="s">
        <v>28</v>
      </c>
      <c r="F565" s="2" t="s">
        <v>2110</v>
      </c>
      <c r="G565" s="2" t="s">
        <v>14</v>
      </c>
      <c r="H565" s="65">
        <v>27000000</v>
      </c>
      <c r="I565" s="2" t="s">
        <v>463</v>
      </c>
      <c r="J565" s="3">
        <v>45917</v>
      </c>
      <c r="K565" s="2" t="s">
        <v>24</v>
      </c>
      <c r="L565" s="3">
        <v>45923</v>
      </c>
      <c r="M565" s="2" t="s">
        <v>132</v>
      </c>
      <c r="N565" s="2" t="s">
        <v>17</v>
      </c>
      <c r="O565" s="2">
        <f t="shared" ref="O565" si="48">L565-J565+1</f>
        <v>7</v>
      </c>
      <c r="P565" s="89"/>
    </row>
    <row r="566" spans="1:16">
      <c r="A566" s="2">
        <v>554</v>
      </c>
      <c r="B566" s="67" t="s">
        <v>1155</v>
      </c>
      <c r="C566" s="2" t="s">
        <v>10</v>
      </c>
      <c r="D566" s="2" t="s">
        <v>12</v>
      </c>
      <c r="E566" s="2" t="s">
        <v>1466</v>
      </c>
      <c r="F566" s="2" t="s">
        <v>2096</v>
      </c>
      <c r="G566" s="2" t="s">
        <v>14</v>
      </c>
      <c r="H566" s="65">
        <v>44580000</v>
      </c>
      <c r="I566" s="2" t="s">
        <v>2097</v>
      </c>
      <c r="J566" s="3">
        <v>45917</v>
      </c>
      <c r="K566" s="2" t="s">
        <v>24</v>
      </c>
      <c r="L566" s="3">
        <v>45923</v>
      </c>
      <c r="M566" s="2" t="s">
        <v>132</v>
      </c>
      <c r="N566" s="2" t="s">
        <v>17</v>
      </c>
      <c r="O566" s="2">
        <f t="shared" ref="O566:O581" si="49">L566-J566+1</f>
        <v>7</v>
      </c>
      <c r="P566" s="89"/>
    </row>
    <row r="567" spans="1:16">
      <c r="A567" s="2">
        <v>555</v>
      </c>
      <c r="B567" s="67" t="s">
        <v>1155</v>
      </c>
      <c r="C567" s="2" t="s">
        <v>22</v>
      </c>
      <c r="D567" s="2" t="s">
        <v>12</v>
      </c>
      <c r="E567" s="2" t="s">
        <v>1466</v>
      </c>
      <c r="F567" s="2" t="s">
        <v>2063</v>
      </c>
      <c r="G567" s="2" t="s">
        <v>15</v>
      </c>
      <c r="H567" s="65">
        <v>23178000</v>
      </c>
      <c r="I567" s="2" t="s">
        <v>2099</v>
      </c>
      <c r="J567" s="3">
        <v>45918</v>
      </c>
      <c r="K567" s="2" t="s">
        <v>25</v>
      </c>
      <c r="L567" s="3">
        <v>45922</v>
      </c>
      <c r="M567" s="2" t="s">
        <v>70</v>
      </c>
      <c r="N567" s="2" t="s">
        <v>17</v>
      </c>
      <c r="O567" s="2">
        <f t="shared" si="49"/>
        <v>5</v>
      </c>
      <c r="P567" s="89"/>
    </row>
    <row r="568" spans="1:16">
      <c r="A568" s="2">
        <v>556</v>
      </c>
      <c r="B568" s="67" t="s">
        <v>1155</v>
      </c>
      <c r="C568" s="2" t="s">
        <v>10</v>
      </c>
      <c r="D568" s="2" t="s">
        <v>12</v>
      </c>
      <c r="E568" s="2" t="s">
        <v>28</v>
      </c>
      <c r="F568" s="2" t="s">
        <v>2100</v>
      </c>
      <c r="G568" s="2" t="s">
        <v>13</v>
      </c>
      <c r="H568" s="65">
        <v>43500000</v>
      </c>
      <c r="I568" s="2" t="s">
        <v>2102</v>
      </c>
      <c r="J568" s="3">
        <v>45918</v>
      </c>
      <c r="K568" s="2" t="s">
        <v>25</v>
      </c>
      <c r="L568" s="3">
        <v>45923</v>
      </c>
      <c r="M568" s="2" t="s">
        <v>132</v>
      </c>
      <c r="N568" s="2" t="s">
        <v>17</v>
      </c>
      <c r="O568" s="2">
        <f t="shared" si="49"/>
        <v>6</v>
      </c>
      <c r="P568" s="89"/>
    </row>
    <row r="569" spans="1:16">
      <c r="A569" s="2">
        <v>557</v>
      </c>
      <c r="B569" s="67" t="s">
        <v>1155</v>
      </c>
      <c r="C569" s="2" t="s">
        <v>22</v>
      </c>
      <c r="D569" s="2" t="s">
        <v>12</v>
      </c>
      <c r="E569" s="2" t="s">
        <v>28</v>
      </c>
      <c r="F569" s="2" t="s">
        <v>1617</v>
      </c>
      <c r="G569" s="2" t="s">
        <v>16</v>
      </c>
      <c r="H569" s="65">
        <v>1980000</v>
      </c>
      <c r="I569" s="2" t="s">
        <v>2104</v>
      </c>
      <c r="J569" s="3">
        <v>45919</v>
      </c>
      <c r="K569" s="2" t="s">
        <v>90</v>
      </c>
      <c r="L569" s="3">
        <v>45923</v>
      </c>
      <c r="M569" s="2" t="s">
        <v>132</v>
      </c>
      <c r="N569" s="2" t="s">
        <v>17</v>
      </c>
      <c r="O569" s="2">
        <f>L569-J569+1</f>
        <v>5</v>
      </c>
      <c r="P569" s="89"/>
    </row>
    <row r="570" spans="1:16">
      <c r="A570" s="2">
        <v>558</v>
      </c>
      <c r="B570" s="67" t="s">
        <v>1155</v>
      </c>
      <c r="C570" s="2" t="s">
        <v>21</v>
      </c>
      <c r="D570" s="2" t="s">
        <v>12</v>
      </c>
      <c r="E570" s="2" t="s">
        <v>28</v>
      </c>
      <c r="F570" s="2" t="s">
        <v>2101</v>
      </c>
      <c r="G570" s="2" t="s">
        <v>13</v>
      </c>
      <c r="H570" s="65">
        <v>19350000</v>
      </c>
      <c r="I570" s="2" t="s">
        <v>2103</v>
      </c>
      <c r="J570" s="3">
        <v>45922</v>
      </c>
      <c r="K570" s="2" t="s">
        <v>70</v>
      </c>
      <c r="L570" s="3">
        <v>45922</v>
      </c>
      <c r="M570" s="2" t="s">
        <v>70</v>
      </c>
      <c r="N570" s="2" t="s">
        <v>17</v>
      </c>
      <c r="O570" s="2">
        <f t="shared" si="49"/>
        <v>1</v>
      </c>
      <c r="P570" s="89"/>
    </row>
    <row r="571" spans="1:16">
      <c r="A571" s="2">
        <v>559</v>
      </c>
      <c r="B571" s="67" t="s">
        <v>1155</v>
      </c>
      <c r="C571" s="2" t="s">
        <v>21</v>
      </c>
      <c r="D571" s="2" t="s">
        <v>12</v>
      </c>
      <c r="E571" s="2" t="s">
        <v>1466</v>
      </c>
      <c r="F571" s="2" t="s">
        <v>1770</v>
      </c>
      <c r="G571" s="2" t="s">
        <v>13</v>
      </c>
      <c r="H571" s="65">
        <v>20541000</v>
      </c>
      <c r="I571" s="2" t="s">
        <v>539</v>
      </c>
      <c r="J571" s="3">
        <v>45923</v>
      </c>
      <c r="K571" s="2" t="s">
        <v>132</v>
      </c>
      <c r="L571" s="3">
        <v>45924</v>
      </c>
      <c r="M571" s="2" t="s">
        <v>24</v>
      </c>
      <c r="N571" s="2" t="s">
        <v>17</v>
      </c>
      <c r="O571" s="2">
        <f t="shared" si="49"/>
        <v>2</v>
      </c>
      <c r="P571" s="89"/>
    </row>
    <row r="572" spans="1:16">
      <c r="A572" s="2">
        <v>560</v>
      </c>
      <c r="B572" s="67" t="s">
        <v>1155</v>
      </c>
      <c r="C572" s="2" t="s">
        <v>22</v>
      </c>
      <c r="D572" s="2" t="s">
        <v>12</v>
      </c>
      <c r="E572" s="2" t="s">
        <v>1463</v>
      </c>
      <c r="F572" s="2" t="s">
        <v>2106</v>
      </c>
      <c r="G572" s="2" t="s">
        <v>13</v>
      </c>
      <c r="H572" s="65">
        <v>47600000</v>
      </c>
      <c r="I572" s="2" t="s">
        <v>2107</v>
      </c>
      <c r="J572" s="3">
        <v>45923</v>
      </c>
      <c r="K572" s="2" t="s">
        <v>132</v>
      </c>
      <c r="L572" s="3">
        <v>45924</v>
      </c>
      <c r="M572" s="2" t="s">
        <v>24</v>
      </c>
      <c r="N572" s="2" t="s">
        <v>17</v>
      </c>
      <c r="O572" s="2">
        <f t="shared" si="49"/>
        <v>2</v>
      </c>
      <c r="P572" s="89"/>
    </row>
    <row r="573" spans="1:16">
      <c r="A573" s="2">
        <v>561</v>
      </c>
      <c r="B573" s="67" t="s">
        <v>1155</v>
      </c>
      <c r="C573" s="2" t="s">
        <v>21</v>
      </c>
      <c r="D573" s="2" t="s">
        <v>12</v>
      </c>
      <c r="E573" s="2" t="s">
        <v>28</v>
      </c>
      <c r="F573" s="2" t="s">
        <v>2108</v>
      </c>
      <c r="G573" s="2" t="s">
        <v>14</v>
      </c>
      <c r="H573" s="65">
        <v>41580000</v>
      </c>
      <c r="I573" s="2" t="s">
        <v>2112</v>
      </c>
      <c r="J573" s="3">
        <v>45923</v>
      </c>
      <c r="K573" s="2" t="s">
        <v>132</v>
      </c>
      <c r="L573" s="3">
        <v>45925</v>
      </c>
      <c r="M573" s="2" t="s">
        <v>25</v>
      </c>
      <c r="N573" s="2" t="s">
        <v>17</v>
      </c>
      <c r="O573" s="2">
        <f t="shared" si="49"/>
        <v>3</v>
      </c>
      <c r="P573" s="89"/>
    </row>
    <row r="574" spans="1:16">
      <c r="A574" s="2">
        <v>562</v>
      </c>
      <c r="B574" s="67" t="s">
        <v>1155</v>
      </c>
      <c r="C574" s="2" t="s">
        <v>22</v>
      </c>
      <c r="D574" s="2" t="s">
        <v>12</v>
      </c>
      <c r="E574" s="2" t="s">
        <v>28</v>
      </c>
      <c r="F574" s="2" t="s">
        <v>1617</v>
      </c>
      <c r="G574" s="2" t="s">
        <v>15</v>
      </c>
      <c r="H574" s="65">
        <v>11830000</v>
      </c>
      <c r="I574" s="2" t="s">
        <v>2099</v>
      </c>
      <c r="J574" s="3">
        <v>45924</v>
      </c>
      <c r="K574" s="2" t="s">
        <v>24</v>
      </c>
      <c r="L574" s="3">
        <v>45929</v>
      </c>
      <c r="M574" s="2" t="s">
        <v>70</v>
      </c>
      <c r="N574" s="2" t="s">
        <v>17</v>
      </c>
      <c r="O574" s="2">
        <f>L574-J574+1</f>
        <v>6</v>
      </c>
      <c r="P574" s="89"/>
    </row>
    <row r="575" spans="1:16">
      <c r="A575" s="2">
        <v>563</v>
      </c>
      <c r="B575" s="67" t="s">
        <v>1155</v>
      </c>
      <c r="C575" s="2" t="s">
        <v>9</v>
      </c>
      <c r="D575" s="2" t="s">
        <v>12</v>
      </c>
      <c r="E575" s="2" t="s">
        <v>1463</v>
      </c>
      <c r="F575" s="2" t="s">
        <v>2062</v>
      </c>
      <c r="G575" s="2" t="s">
        <v>13</v>
      </c>
      <c r="H575" s="65">
        <v>27200000</v>
      </c>
      <c r="I575" s="2" t="s">
        <v>2065</v>
      </c>
      <c r="J575" s="3">
        <v>45925</v>
      </c>
      <c r="K575" s="2" t="s">
        <v>25</v>
      </c>
      <c r="L575" s="3">
        <v>45925</v>
      </c>
      <c r="M575" s="2" t="s">
        <v>25</v>
      </c>
      <c r="N575" s="2" t="s">
        <v>17</v>
      </c>
      <c r="O575" s="2">
        <f>L575-J575+1</f>
        <v>1</v>
      </c>
      <c r="P575" s="89"/>
    </row>
    <row r="576" spans="1:16">
      <c r="A576" s="2">
        <v>564</v>
      </c>
      <c r="B576" s="67" t="s">
        <v>1155</v>
      </c>
      <c r="C576" s="2" t="s">
        <v>10</v>
      </c>
      <c r="D576" s="2" t="s">
        <v>12</v>
      </c>
      <c r="E576" s="2" t="s">
        <v>1466</v>
      </c>
      <c r="F576" s="2" t="s">
        <v>2109</v>
      </c>
      <c r="G576" s="2" t="s">
        <v>14</v>
      </c>
      <c r="H576" s="65">
        <v>15000000</v>
      </c>
      <c r="I576" s="2" t="s">
        <v>2113</v>
      </c>
      <c r="J576" s="3">
        <v>45925</v>
      </c>
      <c r="K576" s="2" t="s">
        <v>25</v>
      </c>
      <c r="L576" s="3">
        <v>45929</v>
      </c>
      <c r="M576" s="2" t="s">
        <v>70</v>
      </c>
      <c r="N576" s="2" t="s">
        <v>17</v>
      </c>
      <c r="O576" s="2">
        <f t="shared" si="49"/>
        <v>5</v>
      </c>
      <c r="P576" s="89"/>
    </row>
    <row r="577" spans="1:19">
      <c r="A577" s="2">
        <v>565</v>
      </c>
      <c r="B577" s="67" t="s">
        <v>1155</v>
      </c>
      <c r="C577" s="2" t="s">
        <v>21</v>
      </c>
      <c r="D577" s="2" t="s">
        <v>12</v>
      </c>
      <c r="E577" s="2" t="s">
        <v>1466</v>
      </c>
      <c r="F577" s="2" t="s">
        <v>1763</v>
      </c>
      <c r="G577" s="2" t="s">
        <v>13</v>
      </c>
      <c r="H577" s="65">
        <v>45947000</v>
      </c>
      <c r="I577" s="2" t="s">
        <v>2123</v>
      </c>
      <c r="J577" s="3">
        <v>45929</v>
      </c>
      <c r="K577" s="2" t="s">
        <v>70</v>
      </c>
      <c r="L577" s="3">
        <v>45930</v>
      </c>
      <c r="M577" s="2" t="s">
        <v>132</v>
      </c>
      <c r="N577" s="2" t="s">
        <v>17</v>
      </c>
      <c r="O577" s="2">
        <f t="shared" si="49"/>
        <v>2</v>
      </c>
      <c r="P577" s="89"/>
    </row>
    <row r="578" spans="1:19">
      <c r="A578" s="2">
        <v>566</v>
      </c>
      <c r="B578" s="67" t="s">
        <v>1155</v>
      </c>
      <c r="C578" s="2" t="s">
        <v>21</v>
      </c>
      <c r="D578" s="2" t="s">
        <v>12</v>
      </c>
      <c r="E578" s="2" t="s">
        <v>1466</v>
      </c>
      <c r="F578" s="2" t="s">
        <v>1763</v>
      </c>
      <c r="G578" s="2" t="s">
        <v>13</v>
      </c>
      <c r="H578" s="65">
        <v>8107000</v>
      </c>
      <c r="I578" s="2" t="s">
        <v>2122</v>
      </c>
      <c r="J578" s="3">
        <v>45929</v>
      </c>
      <c r="K578" s="2" t="s">
        <v>70</v>
      </c>
      <c r="L578" s="3">
        <v>45930</v>
      </c>
      <c r="M578" s="2" t="s">
        <v>132</v>
      </c>
      <c r="N578" s="2" t="s">
        <v>17</v>
      </c>
      <c r="O578" s="2">
        <f t="shared" si="49"/>
        <v>2</v>
      </c>
      <c r="P578" s="89"/>
    </row>
    <row r="579" spans="1:19">
      <c r="A579" s="2">
        <v>567</v>
      </c>
      <c r="B579" s="67" t="s">
        <v>1155</v>
      </c>
      <c r="C579" s="2" t="s">
        <v>11</v>
      </c>
      <c r="D579" s="2" t="s">
        <v>12</v>
      </c>
      <c r="E579" s="2" t="s">
        <v>28</v>
      </c>
      <c r="F579" s="2" t="s">
        <v>2111</v>
      </c>
      <c r="G579" s="2" t="s">
        <v>13</v>
      </c>
      <c r="H579" s="65">
        <v>16852000</v>
      </c>
      <c r="I579" s="2" t="s">
        <v>2114</v>
      </c>
      <c r="J579" s="3">
        <v>45929</v>
      </c>
      <c r="K579" s="2" t="s">
        <v>70</v>
      </c>
      <c r="L579" s="3">
        <v>45930</v>
      </c>
      <c r="M579" s="2" t="s">
        <v>132</v>
      </c>
      <c r="N579" s="2" t="s">
        <v>17</v>
      </c>
      <c r="O579" s="2">
        <f t="shared" si="49"/>
        <v>2</v>
      </c>
      <c r="P579" s="89"/>
    </row>
    <row r="580" spans="1:19">
      <c r="A580" s="2">
        <v>568</v>
      </c>
      <c r="B580" s="67" t="s">
        <v>1155</v>
      </c>
      <c r="C580" s="2" t="s">
        <v>10</v>
      </c>
      <c r="D580" s="2" t="s">
        <v>12</v>
      </c>
      <c r="E580" s="2" t="s">
        <v>1466</v>
      </c>
      <c r="F580" s="2" t="s">
        <v>2118</v>
      </c>
      <c r="G580" s="2" t="s">
        <v>16</v>
      </c>
      <c r="H580" s="65">
        <v>38106000</v>
      </c>
      <c r="I580" s="2" t="s">
        <v>2120</v>
      </c>
      <c r="J580" s="3">
        <v>45929</v>
      </c>
      <c r="K580" s="2" t="s">
        <v>70</v>
      </c>
      <c r="L580" s="3">
        <v>45931</v>
      </c>
      <c r="M580" s="2" t="s">
        <v>24</v>
      </c>
      <c r="N580" s="2" t="s">
        <v>17</v>
      </c>
      <c r="O580" s="2">
        <f t="shared" si="49"/>
        <v>3</v>
      </c>
      <c r="P580" s="89"/>
    </row>
    <row r="581" spans="1:19">
      <c r="A581" s="2">
        <v>569</v>
      </c>
      <c r="B581" s="67" t="s">
        <v>1155</v>
      </c>
      <c r="C581" s="2" t="s">
        <v>22</v>
      </c>
      <c r="D581" s="2" t="s">
        <v>12</v>
      </c>
      <c r="E581" s="2" t="s">
        <v>28</v>
      </c>
      <c r="F581" s="2" t="s">
        <v>2115</v>
      </c>
      <c r="G581" s="2" t="s">
        <v>13</v>
      </c>
      <c r="H581" s="65">
        <v>16883000</v>
      </c>
      <c r="I581" s="2" t="s">
        <v>2117</v>
      </c>
      <c r="J581" s="3">
        <v>45930</v>
      </c>
      <c r="K581" s="2" t="s">
        <v>132</v>
      </c>
      <c r="L581" s="3">
        <v>45932</v>
      </c>
      <c r="M581" s="2" t="s">
        <v>25</v>
      </c>
      <c r="N581" s="2" t="s">
        <v>17</v>
      </c>
      <c r="O581" s="2">
        <f t="shared" si="49"/>
        <v>3</v>
      </c>
      <c r="P581" s="89"/>
    </row>
    <row r="582" spans="1:19">
      <c r="A582" s="2">
        <v>570</v>
      </c>
      <c r="B582" s="67" t="s">
        <v>1155</v>
      </c>
      <c r="C582" s="2" t="s">
        <v>21</v>
      </c>
      <c r="D582" s="2" t="s">
        <v>12</v>
      </c>
      <c r="E582" s="2" t="s">
        <v>28</v>
      </c>
      <c r="F582" s="2" t="s">
        <v>2119</v>
      </c>
      <c r="G582" s="2" t="s">
        <v>16</v>
      </c>
      <c r="H582" s="65">
        <v>17282000</v>
      </c>
      <c r="I582" s="2" t="s">
        <v>2121</v>
      </c>
      <c r="J582" s="3">
        <v>45930</v>
      </c>
      <c r="K582" s="2" t="s">
        <v>132</v>
      </c>
      <c r="L582" s="3">
        <v>45930</v>
      </c>
      <c r="M582" s="2" t="s">
        <v>132</v>
      </c>
      <c r="N582" s="2" t="s">
        <v>17</v>
      </c>
      <c r="O582" s="2">
        <f t="shared" ref="O582:O584" si="50">L582-J582+1</f>
        <v>1</v>
      </c>
      <c r="P582" s="89"/>
    </row>
    <row r="583" spans="1:19">
      <c r="A583" s="2">
        <v>571</v>
      </c>
      <c r="B583" s="67" t="s">
        <v>1155</v>
      </c>
      <c r="C583" s="2" t="s">
        <v>21</v>
      </c>
      <c r="D583" s="2" t="s">
        <v>12</v>
      </c>
      <c r="E583" s="2" t="s">
        <v>1466</v>
      </c>
      <c r="F583" s="2" t="s">
        <v>1763</v>
      </c>
      <c r="G583" s="2" t="s">
        <v>16</v>
      </c>
      <c r="H583" s="65">
        <v>7678000</v>
      </c>
      <c r="I583" s="2" t="s">
        <v>2116</v>
      </c>
      <c r="J583" s="3">
        <v>45930</v>
      </c>
      <c r="K583" s="2" t="s">
        <v>132</v>
      </c>
      <c r="L583" s="3">
        <v>45930</v>
      </c>
      <c r="M583" s="2" t="s">
        <v>132</v>
      </c>
      <c r="N583" s="2" t="s">
        <v>17</v>
      </c>
      <c r="O583" s="2">
        <f t="shared" si="50"/>
        <v>1</v>
      </c>
      <c r="P583" s="89"/>
    </row>
    <row r="584" spans="1:19" s="70" customFormat="1" ht="17.25" thickBot="1">
      <c r="A584" s="2">
        <v>572</v>
      </c>
      <c r="B584" s="87" t="s">
        <v>1155</v>
      </c>
      <c r="C584" s="69" t="s">
        <v>10</v>
      </c>
      <c r="D584" s="69" t="s">
        <v>12</v>
      </c>
      <c r="E584" s="69" t="s">
        <v>1463</v>
      </c>
      <c r="F584" s="69" t="s">
        <v>2124</v>
      </c>
      <c r="G584" s="69" t="s">
        <v>13</v>
      </c>
      <c r="H584" s="73">
        <v>16400000</v>
      </c>
      <c r="I584" s="69" t="s">
        <v>1823</v>
      </c>
      <c r="J584" s="74">
        <v>45930</v>
      </c>
      <c r="K584" s="69" t="s">
        <v>132</v>
      </c>
      <c r="L584" s="74">
        <v>45931</v>
      </c>
      <c r="M584" s="69" t="s">
        <v>24</v>
      </c>
      <c r="N584" s="69" t="s">
        <v>17</v>
      </c>
      <c r="O584" s="69">
        <f t="shared" si="50"/>
        <v>2</v>
      </c>
      <c r="P584" s="91"/>
      <c r="Q584" s="71"/>
      <c r="R584" s="71"/>
      <c r="S584" s="71"/>
    </row>
    <row r="585" spans="1:19" ht="17.25" thickTop="1">
      <c r="A585" s="2">
        <v>573</v>
      </c>
      <c r="B585" s="67" t="s">
        <v>1155</v>
      </c>
      <c r="C585" s="67" t="s">
        <v>22</v>
      </c>
      <c r="D585" s="67" t="s">
        <v>12</v>
      </c>
      <c r="E585" s="67" t="s">
        <v>1466</v>
      </c>
      <c r="F585" s="67" t="s">
        <v>2125</v>
      </c>
      <c r="G585" s="67" t="s">
        <v>16</v>
      </c>
      <c r="H585" s="80">
        <v>40499000</v>
      </c>
      <c r="I585" s="67" t="s">
        <v>809</v>
      </c>
      <c r="J585" s="81">
        <v>45931</v>
      </c>
      <c r="K585" s="67" t="s">
        <v>24</v>
      </c>
      <c r="L585" s="81">
        <v>45932</v>
      </c>
      <c r="M585" s="67" t="s">
        <v>25</v>
      </c>
      <c r="N585" s="67" t="s">
        <v>17</v>
      </c>
      <c r="O585" s="67">
        <f t="shared" ref="O585:O591" si="51">L585-J585+1</f>
        <v>2</v>
      </c>
      <c r="P585" s="90"/>
    </row>
    <row r="586" spans="1:19">
      <c r="A586" s="2">
        <v>574</v>
      </c>
      <c r="B586" s="67" t="s">
        <v>1155</v>
      </c>
      <c r="C586" s="2" t="s">
        <v>9</v>
      </c>
      <c r="D586" s="2" t="s">
        <v>12</v>
      </c>
      <c r="E586" s="2" t="s">
        <v>1463</v>
      </c>
      <c r="F586" s="2" t="s">
        <v>2126</v>
      </c>
      <c r="G586" s="2" t="s">
        <v>13</v>
      </c>
      <c r="H586" s="65">
        <v>19877000</v>
      </c>
      <c r="I586" s="2" t="s">
        <v>2127</v>
      </c>
      <c r="J586" s="3">
        <v>45932</v>
      </c>
      <c r="K586" s="2" t="s">
        <v>25</v>
      </c>
      <c r="L586" s="3">
        <v>45943</v>
      </c>
      <c r="M586" s="2" t="s">
        <v>70</v>
      </c>
      <c r="N586" s="2" t="s">
        <v>17</v>
      </c>
      <c r="O586" s="2">
        <f t="shared" si="51"/>
        <v>12</v>
      </c>
      <c r="P586" s="89"/>
    </row>
    <row r="587" spans="1:19">
      <c r="A587" s="2">
        <v>575</v>
      </c>
      <c r="B587" s="67" t="s">
        <v>1155</v>
      </c>
      <c r="C587" s="2" t="s">
        <v>9</v>
      </c>
      <c r="D587" s="2" t="s">
        <v>12</v>
      </c>
      <c r="E587" s="2" t="s">
        <v>1463</v>
      </c>
      <c r="F587" s="2" t="s">
        <v>2126</v>
      </c>
      <c r="G587" s="2" t="s">
        <v>16</v>
      </c>
      <c r="H587" s="65">
        <v>6492000</v>
      </c>
      <c r="I587" s="2" t="s">
        <v>2128</v>
      </c>
      <c r="J587" s="3">
        <v>45932</v>
      </c>
      <c r="K587" s="2" t="s">
        <v>25</v>
      </c>
      <c r="L587" s="3">
        <v>45944</v>
      </c>
      <c r="M587" s="2" t="s">
        <v>132</v>
      </c>
      <c r="N587" s="2" t="s">
        <v>17</v>
      </c>
      <c r="O587" s="2">
        <f t="shared" si="51"/>
        <v>13</v>
      </c>
      <c r="P587" s="89"/>
    </row>
    <row r="588" spans="1:19">
      <c r="A588" s="2">
        <v>576</v>
      </c>
      <c r="B588" s="67" t="s">
        <v>1155</v>
      </c>
      <c r="C588" s="2" t="s">
        <v>22</v>
      </c>
      <c r="D588" s="2" t="s">
        <v>12</v>
      </c>
      <c r="E588" s="2" t="s">
        <v>1466</v>
      </c>
      <c r="F588" s="2" t="s">
        <v>1583</v>
      </c>
      <c r="G588" s="2" t="s">
        <v>13</v>
      </c>
      <c r="H588" s="65">
        <v>25000000</v>
      </c>
      <c r="I588" s="2" t="s">
        <v>2130</v>
      </c>
      <c r="J588" s="3">
        <v>45944</v>
      </c>
      <c r="K588" s="2" t="s">
        <v>132</v>
      </c>
      <c r="L588" s="3">
        <v>45947</v>
      </c>
      <c r="M588" s="2" t="s">
        <v>90</v>
      </c>
      <c r="N588" s="2" t="s">
        <v>17</v>
      </c>
      <c r="O588" s="2">
        <f t="shared" si="51"/>
        <v>4</v>
      </c>
      <c r="P588" s="89"/>
    </row>
    <row r="589" spans="1:19">
      <c r="A589" s="2">
        <v>577</v>
      </c>
      <c r="B589" s="67" t="s">
        <v>1155</v>
      </c>
      <c r="C589" s="2" t="s">
        <v>22</v>
      </c>
      <c r="D589" s="2" t="s">
        <v>975</v>
      </c>
      <c r="E589" s="2" t="s">
        <v>1463</v>
      </c>
      <c r="F589" s="2" t="s">
        <v>2131</v>
      </c>
      <c r="G589" s="2" t="s">
        <v>13</v>
      </c>
      <c r="H589" s="65">
        <v>21241000</v>
      </c>
      <c r="I589" s="2" t="s">
        <v>2132</v>
      </c>
      <c r="J589" s="3">
        <v>45944</v>
      </c>
      <c r="K589" s="2" t="s">
        <v>132</v>
      </c>
      <c r="L589" s="3">
        <v>45947</v>
      </c>
      <c r="M589" s="2" t="s">
        <v>90</v>
      </c>
      <c r="N589" s="2" t="s">
        <v>17</v>
      </c>
      <c r="O589" s="2">
        <f t="shared" si="51"/>
        <v>4</v>
      </c>
      <c r="P589" s="89"/>
    </row>
    <row r="590" spans="1:19">
      <c r="A590" s="2">
        <v>578</v>
      </c>
      <c r="B590" s="67" t="s">
        <v>1155</v>
      </c>
      <c r="C590" s="2" t="s">
        <v>21</v>
      </c>
      <c r="D590" s="2" t="s">
        <v>12</v>
      </c>
      <c r="E590" s="2" t="s">
        <v>1466</v>
      </c>
      <c r="F590" s="2" t="s">
        <v>1722</v>
      </c>
      <c r="G590" s="2" t="s">
        <v>16</v>
      </c>
      <c r="H590" s="65">
        <v>17340000</v>
      </c>
      <c r="I590" s="2" t="s">
        <v>2133</v>
      </c>
      <c r="J590" s="3">
        <v>45944</v>
      </c>
      <c r="K590" s="2" t="s">
        <v>132</v>
      </c>
      <c r="L590" s="3">
        <v>45950</v>
      </c>
      <c r="M590" s="2" t="s">
        <v>70</v>
      </c>
      <c r="N590" s="2" t="s">
        <v>17</v>
      </c>
      <c r="O590" s="2">
        <f t="shared" si="51"/>
        <v>7</v>
      </c>
      <c r="P590" s="89"/>
    </row>
    <row r="591" spans="1:19">
      <c r="A591" s="2">
        <v>579</v>
      </c>
      <c r="B591" s="67" t="s">
        <v>1155</v>
      </c>
      <c r="C591" s="2" t="s">
        <v>9</v>
      </c>
      <c r="D591" s="2" t="s">
        <v>12</v>
      </c>
      <c r="E591" s="2" t="s">
        <v>1466</v>
      </c>
      <c r="F591" s="2" t="s">
        <v>2091</v>
      </c>
      <c r="G591" s="2" t="s">
        <v>16</v>
      </c>
      <c r="H591" s="65">
        <v>9900000</v>
      </c>
      <c r="I591" s="2" t="s">
        <v>2134</v>
      </c>
      <c r="J591" s="3">
        <v>45945</v>
      </c>
      <c r="K591" s="2" t="s">
        <v>24</v>
      </c>
      <c r="L591" s="3">
        <v>45947</v>
      </c>
      <c r="M591" s="2" t="s">
        <v>90</v>
      </c>
      <c r="N591" s="2" t="s">
        <v>17</v>
      </c>
      <c r="O591" s="2">
        <f t="shared" si="51"/>
        <v>3</v>
      </c>
      <c r="P591" s="89"/>
    </row>
    <row r="592" spans="1:19">
      <c r="A592" s="2">
        <v>580</v>
      </c>
      <c r="B592" s="67" t="s">
        <v>1155</v>
      </c>
      <c r="C592" s="2" t="s">
        <v>9</v>
      </c>
      <c r="D592" s="2" t="s">
        <v>12</v>
      </c>
      <c r="E592" s="2" t="s">
        <v>1466</v>
      </c>
      <c r="F592" s="2" t="s">
        <v>1638</v>
      </c>
      <c r="G592" s="2" t="s">
        <v>16</v>
      </c>
      <c r="H592" s="65">
        <v>11059500</v>
      </c>
      <c r="I592" s="2" t="s">
        <v>2135</v>
      </c>
      <c r="J592" s="3">
        <v>45945</v>
      </c>
      <c r="K592" s="2" t="s">
        <v>24</v>
      </c>
      <c r="L592" s="3">
        <v>45946</v>
      </c>
      <c r="M592" s="2" t="s">
        <v>25</v>
      </c>
      <c r="N592" s="2" t="s">
        <v>17</v>
      </c>
      <c r="O592" s="2">
        <f t="shared" ref="O592:O656" si="52">L592-J592+1</f>
        <v>2</v>
      </c>
      <c r="P592" s="89"/>
    </row>
    <row r="593" spans="1:19">
      <c r="A593" s="2">
        <v>581</v>
      </c>
      <c r="B593" s="67" t="s">
        <v>1155</v>
      </c>
      <c r="C593" s="2" t="s">
        <v>9</v>
      </c>
      <c r="D593" s="2" t="s">
        <v>12</v>
      </c>
      <c r="E593" s="2" t="s">
        <v>1463</v>
      </c>
      <c r="F593" s="2" t="s">
        <v>2062</v>
      </c>
      <c r="G593" s="2" t="s">
        <v>13</v>
      </c>
      <c r="H593" s="65">
        <v>28600000</v>
      </c>
      <c r="I593" s="2" t="s">
        <v>2136</v>
      </c>
      <c r="J593" s="3">
        <v>45945</v>
      </c>
      <c r="K593" s="2" t="s">
        <v>24</v>
      </c>
      <c r="L593" s="3">
        <v>45945</v>
      </c>
      <c r="M593" s="2" t="s">
        <v>24</v>
      </c>
      <c r="N593" s="2" t="s">
        <v>17</v>
      </c>
      <c r="O593" s="2">
        <f t="shared" si="52"/>
        <v>1</v>
      </c>
      <c r="P593" s="89"/>
    </row>
    <row r="594" spans="1:19">
      <c r="A594" s="2">
        <v>582</v>
      </c>
      <c r="B594" s="67" t="s">
        <v>1155</v>
      </c>
      <c r="C594" s="2" t="s">
        <v>22</v>
      </c>
      <c r="D594" s="2" t="s">
        <v>12</v>
      </c>
      <c r="E594" s="2" t="s">
        <v>1466</v>
      </c>
      <c r="F594" s="2" t="s">
        <v>2137</v>
      </c>
      <c r="G594" s="2" t="s">
        <v>13</v>
      </c>
      <c r="H594" s="65">
        <v>15906000</v>
      </c>
      <c r="I594" s="2" t="s">
        <v>2138</v>
      </c>
      <c r="J594" s="3">
        <v>45947</v>
      </c>
      <c r="K594" s="2" t="s">
        <v>90</v>
      </c>
      <c r="L594" s="3">
        <v>45950</v>
      </c>
      <c r="M594" s="2" t="s">
        <v>70</v>
      </c>
      <c r="N594" s="2" t="s">
        <v>17</v>
      </c>
      <c r="O594" s="2">
        <f t="shared" si="52"/>
        <v>4</v>
      </c>
      <c r="P594" s="89"/>
    </row>
    <row r="595" spans="1:19">
      <c r="A595" s="2">
        <v>583</v>
      </c>
      <c r="B595" s="67" t="s">
        <v>1155</v>
      </c>
      <c r="C595" s="2" t="s">
        <v>21</v>
      </c>
      <c r="D595" s="2" t="s">
        <v>12</v>
      </c>
      <c r="E595" s="2" t="s">
        <v>1466</v>
      </c>
      <c r="F595" s="2" t="s">
        <v>1770</v>
      </c>
      <c r="G595" s="2" t="s">
        <v>13</v>
      </c>
      <c r="H595" s="65">
        <v>11699000</v>
      </c>
      <c r="I595" s="2" t="s">
        <v>2139</v>
      </c>
      <c r="J595" s="3">
        <v>45950</v>
      </c>
      <c r="K595" s="2" t="s">
        <v>70</v>
      </c>
      <c r="L595" s="3">
        <v>45952</v>
      </c>
      <c r="M595" s="2" t="s">
        <v>24</v>
      </c>
      <c r="N595" s="2" t="s">
        <v>17</v>
      </c>
      <c r="O595" s="2">
        <f t="shared" si="52"/>
        <v>3</v>
      </c>
      <c r="P595" s="89"/>
    </row>
    <row r="596" spans="1:19">
      <c r="A596" s="2">
        <v>584</v>
      </c>
      <c r="B596" s="67" t="s">
        <v>1155</v>
      </c>
      <c r="C596" s="2" t="s">
        <v>21</v>
      </c>
      <c r="D596" s="2" t="s">
        <v>12</v>
      </c>
      <c r="E596" s="2" t="s">
        <v>28</v>
      </c>
      <c r="F596" s="2" t="s">
        <v>1879</v>
      </c>
      <c r="G596" s="2" t="s">
        <v>13</v>
      </c>
      <c r="H596" s="65">
        <v>99528000</v>
      </c>
      <c r="I596" s="2" t="s">
        <v>2140</v>
      </c>
      <c r="J596" s="3">
        <v>45950</v>
      </c>
      <c r="K596" s="2" t="s">
        <v>70</v>
      </c>
      <c r="L596" s="3">
        <v>45952</v>
      </c>
      <c r="M596" s="2" t="s">
        <v>24</v>
      </c>
      <c r="N596" s="2" t="s">
        <v>17</v>
      </c>
      <c r="O596" s="2">
        <f t="shared" si="52"/>
        <v>3</v>
      </c>
      <c r="P596" s="89"/>
    </row>
    <row r="597" spans="1:19">
      <c r="A597" s="2">
        <v>585</v>
      </c>
      <c r="B597" s="67" t="s">
        <v>1155</v>
      </c>
      <c r="C597" s="2" t="s">
        <v>21</v>
      </c>
      <c r="D597" s="2" t="s">
        <v>12</v>
      </c>
      <c r="E597" s="2" t="s">
        <v>28</v>
      </c>
      <c r="F597" s="2" t="s">
        <v>1879</v>
      </c>
      <c r="G597" s="2" t="s">
        <v>16</v>
      </c>
      <c r="H597" s="65">
        <v>21890000</v>
      </c>
      <c r="I597" s="2" t="s">
        <v>1657</v>
      </c>
      <c r="J597" s="3">
        <v>45950</v>
      </c>
      <c r="K597" s="2" t="s">
        <v>70</v>
      </c>
      <c r="L597" s="3">
        <v>45952</v>
      </c>
      <c r="M597" s="2" t="s">
        <v>24</v>
      </c>
      <c r="N597" s="2" t="s">
        <v>17</v>
      </c>
      <c r="O597" s="2">
        <f t="shared" si="52"/>
        <v>3</v>
      </c>
      <c r="P597" s="89"/>
    </row>
    <row r="598" spans="1:19">
      <c r="A598" s="2">
        <v>586</v>
      </c>
      <c r="B598" s="67" t="s">
        <v>1155</v>
      </c>
      <c r="C598" s="2" t="s">
        <v>21</v>
      </c>
      <c r="D598" s="2" t="s">
        <v>12</v>
      </c>
      <c r="E598" s="2" t="s">
        <v>1466</v>
      </c>
      <c r="F598" s="2" t="s">
        <v>248</v>
      </c>
      <c r="G598" s="2" t="s">
        <v>13</v>
      </c>
      <c r="H598" s="65">
        <v>55000000</v>
      </c>
      <c r="I598" s="2" t="s">
        <v>2141</v>
      </c>
      <c r="J598" s="3">
        <v>45952</v>
      </c>
      <c r="K598" s="2" t="s">
        <v>24</v>
      </c>
      <c r="L598" s="3">
        <v>45954</v>
      </c>
      <c r="M598" s="2" t="s">
        <v>90</v>
      </c>
      <c r="N598" s="2" t="s">
        <v>17</v>
      </c>
      <c r="O598" s="2">
        <f t="shared" si="52"/>
        <v>3</v>
      </c>
      <c r="P598" s="89"/>
    </row>
    <row r="599" spans="1:19">
      <c r="A599" s="2">
        <v>587</v>
      </c>
      <c r="B599" s="67" t="s">
        <v>1156</v>
      </c>
      <c r="C599" s="2" t="s">
        <v>21</v>
      </c>
      <c r="D599" s="2" t="s">
        <v>12</v>
      </c>
      <c r="E599" s="2" t="s">
        <v>1466</v>
      </c>
      <c r="F599" s="2" t="s">
        <v>248</v>
      </c>
      <c r="G599" s="2" t="s">
        <v>13</v>
      </c>
      <c r="H599" s="65">
        <v>55000000</v>
      </c>
      <c r="I599" s="2" t="s">
        <v>2141</v>
      </c>
      <c r="J599" s="3">
        <v>45952</v>
      </c>
      <c r="K599" s="2" t="s">
        <v>24</v>
      </c>
      <c r="L599" s="3">
        <v>45953</v>
      </c>
      <c r="M599" s="2" t="s">
        <v>25</v>
      </c>
      <c r="N599" s="2" t="s">
        <v>17</v>
      </c>
      <c r="O599" s="2">
        <f t="shared" si="52"/>
        <v>2</v>
      </c>
      <c r="P599" s="89"/>
    </row>
    <row r="600" spans="1:19">
      <c r="A600" s="2">
        <v>588</v>
      </c>
      <c r="B600" s="67" t="s">
        <v>1155</v>
      </c>
      <c r="C600" s="2" t="s">
        <v>9</v>
      </c>
      <c r="D600" s="2" t="s">
        <v>12</v>
      </c>
      <c r="E600" s="2" t="s">
        <v>1463</v>
      </c>
      <c r="F600" s="2" t="s">
        <v>2126</v>
      </c>
      <c r="G600" s="2" t="s">
        <v>13</v>
      </c>
      <c r="H600" s="65">
        <v>21384000</v>
      </c>
      <c r="I600" s="2" t="s">
        <v>2127</v>
      </c>
      <c r="J600" s="3">
        <v>45952</v>
      </c>
      <c r="K600" s="2" t="s">
        <v>24</v>
      </c>
      <c r="L600" s="3">
        <v>45953</v>
      </c>
      <c r="M600" s="2" t="s">
        <v>25</v>
      </c>
      <c r="N600" s="2" t="s">
        <v>17</v>
      </c>
      <c r="O600" s="2">
        <f t="shared" si="52"/>
        <v>2</v>
      </c>
      <c r="P600" s="89"/>
    </row>
    <row r="601" spans="1:19">
      <c r="A601" s="2">
        <v>589</v>
      </c>
      <c r="B601" s="67" t="s">
        <v>1155</v>
      </c>
      <c r="C601" s="2" t="s">
        <v>10</v>
      </c>
      <c r="D601" s="2" t="s">
        <v>12</v>
      </c>
      <c r="E601" s="2" t="s">
        <v>1466</v>
      </c>
      <c r="F601" s="2" t="s">
        <v>2142</v>
      </c>
      <c r="G601" s="2" t="s">
        <v>15</v>
      </c>
      <c r="H601" s="65">
        <v>53820000</v>
      </c>
      <c r="I601" s="2" t="s">
        <v>89</v>
      </c>
      <c r="J601" s="3">
        <v>45958</v>
      </c>
      <c r="K601" s="2" t="s">
        <v>132</v>
      </c>
      <c r="L601" s="3">
        <v>45960</v>
      </c>
      <c r="M601" s="2" t="s">
        <v>25</v>
      </c>
      <c r="N601" s="2" t="s">
        <v>17</v>
      </c>
      <c r="O601" s="2">
        <f>L601-J601+1</f>
        <v>3</v>
      </c>
      <c r="P601" s="89"/>
    </row>
    <row r="602" spans="1:19">
      <c r="A602" s="2">
        <v>590</v>
      </c>
      <c r="B602" s="67" t="s">
        <v>1155</v>
      </c>
      <c r="C602" s="2" t="s">
        <v>21</v>
      </c>
      <c r="D602" s="2" t="s">
        <v>12</v>
      </c>
      <c r="E602" s="2" t="s">
        <v>1466</v>
      </c>
      <c r="F602" s="2" t="s">
        <v>1722</v>
      </c>
      <c r="G602" s="2" t="s">
        <v>13</v>
      </c>
      <c r="H602" s="65">
        <v>13926000</v>
      </c>
      <c r="I602" s="2" t="s">
        <v>904</v>
      </c>
      <c r="J602" s="3">
        <v>45960</v>
      </c>
      <c r="K602" s="2" t="s">
        <v>25</v>
      </c>
      <c r="L602" s="3">
        <v>45960</v>
      </c>
      <c r="M602" s="2" t="s">
        <v>25</v>
      </c>
      <c r="N602" s="2" t="s">
        <v>17</v>
      </c>
      <c r="O602" s="2">
        <f t="shared" si="52"/>
        <v>1</v>
      </c>
      <c r="P602" s="89"/>
    </row>
    <row r="603" spans="1:19">
      <c r="A603" s="2">
        <v>591</v>
      </c>
      <c r="B603" s="67" t="s">
        <v>1155</v>
      </c>
      <c r="C603" s="2" t="s">
        <v>22</v>
      </c>
      <c r="D603" s="2" t="s">
        <v>12</v>
      </c>
      <c r="E603" s="2" t="s">
        <v>1466</v>
      </c>
      <c r="F603" s="2" t="s">
        <v>2143</v>
      </c>
      <c r="G603" s="2" t="s">
        <v>16</v>
      </c>
      <c r="H603" s="65">
        <v>23646700</v>
      </c>
      <c r="I603" s="2" t="s">
        <v>2144</v>
      </c>
      <c r="J603" s="3">
        <v>45960</v>
      </c>
      <c r="K603" s="2" t="s">
        <v>25</v>
      </c>
      <c r="L603" s="3">
        <v>45960</v>
      </c>
      <c r="M603" s="2" t="s">
        <v>25</v>
      </c>
      <c r="N603" s="2" t="s">
        <v>17</v>
      </c>
      <c r="O603" s="2">
        <f t="shared" si="52"/>
        <v>1</v>
      </c>
      <c r="P603" s="89"/>
    </row>
    <row r="604" spans="1:19" s="8" customFormat="1">
      <c r="A604" s="2">
        <v>592</v>
      </c>
      <c r="B604" s="2" t="s">
        <v>1155</v>
      </c>
      <c r="C604" s="2" t="s">
        <v>10</v>
      </c>
      <c r="D604" s="2" t="s">
        <v>12</v>
      </c>
      <c r="E604" s="2" t="s">
        <v>28</v>
      </c>
      <c r="F604" s="2" t="s">
        <v>1748</v>
      </c>
      <c r="G604" s="2" t="s">
        <v>16</v>
      </c>
      <c r="H604" s="65">
        <v>21450000</v>
      </c>
      <c r="I604" s="2" t="s">
        <v>1144</v>
      </c>
      <c r="J604" s="3">
        <v>45961</v>
      </c>
      <c r="K604" s="2" t="s">
        <v>90</v>
      </c>
      <c r="L604" s="3">
        <v>45965</v>
      </c>
      <c r="M604" s="2" t="s">
        <v>132</v>
      </c>
      <c r="N604" s="2" t="s">
        <v>17</v>
      </c>
      <c r="O604" s="2">
        <f>L604-J604+1</f>
        <v>5</v>
      </c>
      <c r="P604" s="89"/>
      <c r="Q604" s="83"/>
      <c r="R604" s="83"/>
      <c r="S604" s="83"/>
    </row>
    <row r="605" spans="1:19" s="70" customFormat="1" ht="17.25" thickBot="1">
      <c r="A605" s="2">
        <v>593</v>
      </c>
      <c r="B605" s="87" t="s">
        <v>1155</v>
      </c>
      <c r="C605" s="87" t="s">
        <v>10</v>
      </c>
      <c r="D605" s="87" t="s">
        <v>12</v>
      </c>
      <c r="E605" s="87" t="s">
        <v>28</v>
      </c>
      <c r="F605" s="87" t="s">
        <v>1748</v>
      </c>
      <c r="G605" s="87" t="s">
        <v>13</v>
      </c>
      <c r="H605" s="93">
        <v>51220000</v>
      </c>
      <c r="I605" s="87" t="s">
        <v>2145</v>
      </c>
      <c r="J605" s="94">
        <v>45961</v>
      </c>
      <c r="K605" s="87" t="s">
        <v>90</v>
      </c>
      <c r="L605" s="94">
        <v>45965</v>
      </c>
      <c r="M605" s="87" t="s">
        <v>132</v>
      </c>
      <c r="N605" s="87" t="s">
        <v>17</v>
      </c>
      <c r="O605" s="87">
        <f t="shared" si="52"/>
        <v>5</v>
      </c>
      <c r="P605" s="95"/>
      <c r="Q605" s="71"/>
      <c r="R605" s="71"/>
      <c r="S605" s="71"/>
    </row>
    <row r="606" spans="1:19" ht="17.25" thickTop="1">
      <c r="A606" s="2">
        <v>594</v>
      </c>
      <c r="B606" s="67" t="s">
        <v>1155</v>
      </c>
      <c r="C606" s="67" t="s">
        <v>10</v>
      </c>
      <c r="D606" s="67" t="s">
        <v>12</v>
      </c>
      <c r="E606" s="67" t="s">
        <v>1463</v>
      </c>
      <c r="F606" s="67" t="s">
        <v>2090</v>
      </c>
      <c r="G606" s="67" t="s">
        <v>13</v>
      </c>
      <c r="H606" s="80">
        <v>54980000</v>
      </c>
      <c r="I606" s="67" t="s">
        <v>2140</v>
      </c>
      <c r="J606" s="81">
        <v>45964</v>
      </c>
      <c r="K606" s="67" t="s">
        <v>70</v>
      </c>
      <c r="L606" s="81">
        <v>45965</v>
      </c>
      <c r="M606" s="67" t="s">
        <v>132</v>
      </c>
      <c r="N606" s="67" t="s">
        <v>17</v>
      </c>
      <c r="O606" s="67">
        <f t="shared" si="52"/>
        <v>2</v>
      </c>
      <c r="P606" s="90"/>
    </row>
    <row r="607" spans="1:19">
      <c r="A607" s="2">
        <v>595</v>
      </c>
      <c r="B607" s="67" t="s">
        <v>1155</v>
      </c>
      <c r="C607" s="2" t="s">
        <v>21</v>
      </c>
      <c r="D607" s="2" t="s">
        <v>975</v>
      </c>
      <c r="E607" s="2" t="s">
        <v>1466</v>
      </c>
      <c r="F607" s="2" t="s">
        <v>2146</v>
      </c>
      <c r="G607" s="2" t="s">
        <v>14</v>
      </c>
      <c r="H607" s="65">
        <v>21945000</v>
      </c>
      <c r="I607" s="2" t="s">
        <v>2147</v>
      </c>
      <c r="J607" s="3">
        <v>45964</v>
      </c>
      <c r="K607" s="2" t="s">
        <v>70</v>
      </c>
      <c r="L607" s="3">
        <v>45965</v>
      </c>
      <c r="M607" s="2" t="s">
        <v>132</v>
      </c>
      <c r="N607" s="2" t="s">
        <v>17</v>
      </c>
      <c r="O607" s="2">
        <f t="shared" si="52"/>
        <v>2</v>
      </c>
      <c r="P607" s="89"/>
    </row>
    <row r="608" spans="1:19">
      <c r="A608" s="2">
        <v>596</v>
      </c>
      <c r="B608" s="67" t="s">
        <v>1155</v>
      </c>
      <c r="C608" s="2" t="s">
        <v>22</v>
      </c>
      <c r="D608" s="2" t="s">
        <v>12</v>
      </c>
      <c r="E608" s="2" t="s">
        <v>28</v>
      </c>
      <c r="F608" s="2" t="s">
        <v>2149</v>
      </c>
      <c r="G608" s="2" t="s">
        <v>15</v>
      </c>
      <c r="H608" s="65">
        <v>21854000</v>
      </c>
      <c r="I608" s="2" t="s">
        <v>2150</v>
      </c>
      <c r="J608" s="3">
        <v>45964</v>
      </c>
      <c r="K608" s="2" t="s">
        <v>70</v>
      </c>
      <c r="L608" s="3">
        <v>45964</v>
      </c>
      <c r="M608" s="2" t="s">
        <v>70</v>
      </c>
      <c r="N608" s="2" t="s">
        <v>17</v>
      </c>
      <c r="O608" s="2">
        <f>L608-J608+1</f>
        <v>1</v>
      </c>
      <c r="P608" s="89"/>
    </row>
    <row r="609" spans="1:16">
      <c r="A609" s="2">
        <v>597</v>
      </c>
      <c r="B609" s="67" t="s">
        <v>1155</v>
      </c>
      <c r="C609" s="2" t="s">
        <v>22</v>
      </c>
      <c r="D609" s="2" t="s">
        <v>12</v>
      </c>
      <c r="E609" s="2" t="s">
        <v>1463</v>
      </c>
      <c r="F609" s="2" t="s">
        <v>1972</v>
      </c>
      <c r="G609" s="2" t="s">
        <v>14</v>
      </c>
      <c r="H609" s="65">
        <v>9317000</v>
      </c>
      <c r="I609" s="2" t="s">
        <v>2148</v>
      </c>
      <c r="J609" s="3">
        <v>45965</v>
      </c>
      <c r="K609" s="2" t="s">
        <v>132</v>
      </c>
      <c r="L609" s="3">
        <v>45966</v>
      </c>
      <c r="M609" s="2" t="s">
        <v>24</v>
      </c>
      <c r="N609" s="2" t="s">
        <v>17</v>
      </c>
      <c r="O609" s="2">
        <f t="shared" si="52"/>
        <v>2</v>
      </c>
      <c r="P609" s="89"/>
    </row>
    <row r="610" spans="1:16">
      <c r="A610" s="2">
        <v>598</v>
      </c>
      <c r="B610" s="67" t="s">
        <v>1155</v>
      </c>
      <c r="C610" s="2" t="s">
        <v>9</v>
      </c>
      <c r="D610" s="2" t="s">
        <v>12</v>
      </c>
      <c r="E610" s="2" t="s">
        <v>28</v>
      </c>
      <c r="F610" s="2" t="s">
        <v>2151</v>
      </c>
      <c r="G610" s="2" t="s">
        <v>13</v>
      </c>
      <c r="H610" s="65">
        <v>18625000</v>
      </c>
      <c r="I610" s="2" t="s">
        <v>216</v>
      </c>
      <c r="J610" s="3">
        <v>45965</v>
      </c>
      <c r="K610" s="2" t="s">
        <v>132</v>
      </c>
      <c r="L610" s="3">
        <v>45967</v>
      </c>
      <c r="M610" s="2" t="s">
        <v>25</v>
      </c>
      <c r="N610" s="2" t="s">
        <v>17</v>
      </c>
      <c r="O610" s="2">
        <f t="shared" si="52"/>
        <v>3</v>
      </c>
      <c r="P610" s="89"/>
    </row>
    <row r="611" spans="1:16">
      <c r="A611" s="2">
        <v>599</v>
      </c>
      <c r="B611" s="67" t="s">
        <v>1155</v>
      </c>
      <c r="C611" s="2" t="s">
        <v>22</v>
      </c>
      <c r="D611" s="2" t="s">
        <v>12</v>
      </c>
      <c r="E611" s="2" t="s">
        <v>1466</v>
      </c>
      <c r="F611" s="2" t="s">
        <v>2063</v>
      </c>
      <c r="G611" s="2" t="s">
        <v>13</v>
      </c>
      <c r="H611" s="65">
        <v>14796000</v>
      </c>
      <c r="I611" s="2" t="s">
        <v>2153</v>
      </c>
      <c r="J611" s="3">
        <v>45967</v>
      </c>
      <c r="K611" s="2" t="s">
        <v>25</v>
      </c>
      <c r="L611" s="3">
        <v>45971</v>
      </c>
      <c r="M611" s="2" t="s">
        <v>70</v>
      </c>
      <c r="N611" s="2" t="s">
        <v>17</v>
      </c>
      <c r="O611" s="2">
        <f t="shared" si="52"/>
        <v>5</v>
      </c>
      <c r="P611" s="89"/>
    </row>
    <row r="612" spans="1:16">
      <c r="A612" s="2">
        <v>600</v>
      </c>
      <c r="B612" s="67" t="s">
        <v>1155</v>
      </c>
      <c r="C612" s="2" t="s">
        <v>9</v>
      </c>
      <c r="D612" s="2" t="s">
        <v>12</v>
      </c>
      <c r="E612" s="2" t="s">
        <v>1466</v>
      </c>
      <c r="F612" s="2" t="s">
        <v>2152</v>
      </c>
      <c r="G612" s="2" t="s">
        <v>13</v>
      </c>
      <c r="H612" s="65">
        <v>248006000</v>
      </c>
      <c r="I612" s="2" t="s">
        <v>2154</v>
      </c>
      <c r="J612" s="3">
        <v>45967</v>
      </c>
      <c r="K612" s="2" t="s">
        <v>25</v>
      </c>
      <c r="L612" s="3">
        <v>45968</v>
      </c>
      <c r="M612" s="2" t="s">
        <v>90</v>
      </c>
      <c r="N612" s="2" t="s">
        <v>17</v>
      </c>
      <c r="O612" s="2">
        <f t="shared" si="52"/>
        <v>2</v>
      </c>
      <c r="P612" s="89"/>
    </row>
    <row r="613" spans="1:16">
      <c r="A613" s="2">
        <v>601</v>
      </c>
      <c r="B613" s="67" t="s">
        <v>1155</v>
      </c>
      <c r="C613" s="2" t="s">
        <v>9</v>
      </c>
      <c r="D613" s="2" t="s">
        <v>12</v>
      </c>
      <c r="E613" s="2" t="s">
        <v>1466</v>
      </c>
      <c r="F613" s="2" t="s">
        <v>2152</v>
      </c>
      <c r="G613" s="2" t="s">
        <v>15</v>
      </c>
      <c r="H613" s="65">
        <v>58632000</v>
      </c>
      <c r="I613" s="2" t="s">
        <v>2155</v>
      </c>
      <c r="J613" s="3">
        <v>45967</v>
      </c>
      <c r="K613" s="2" t="s">
        <v>25</v>
      </c>
      <c r="L613" s="3">
        <v>45968</v>
      </c>
      <c r="M613" s="2" t="s">
        <v>90</v>
      </c>
      <c r="N613" s="2" t="s">
        <v>17</v>
      </c>
      <c r="O613" s="2">
        <f t="shared" si="52"/>
        <v>2</v>
      </c>
      <c r="P613" s="89"/>
    </row>
    <row r="614" spans="1:16">
      <c r="A614" s="2">
        <v>602</v>
      </c>
      <c r="B614" s="67" t="s">
        <v>1155</v>
      </c>
      <c r="C614" s="2" t="s">
        <v>9</v>
      </c>
      <c r="D614" s="2" t="s">
        <v>12</v>
      </c>
      <c r="E614" s="2" t="s">
        <v>1466</v>
      </c>
      <c r="F614" s="2" t="s">
        <v>2152</v>
      </c>
      <c r="G614" s="2" t="s">
        <v>16</v>
      </c>
      <c r="H614" s="65">
        <v>27465000</v>
      </c>
      <c r="I614" s="2" t="s">
        <v>2156</v>
      </c>
      <c r="J614" s="3">
        <v>45967</v>
      </c>
      <c r="K614" s="2" t="s">
        <v>25</v>
      </c>
      <c r="L614" s="3">
        <v>45968</v>
      </c>
      <c r="M614" s="2" t="s">
        <v>90</v>
      </c>
      <c r="N614" s="2" t="s">
        <v>17</v>
      </c>
      <c r="O614" s="2">
        <f t="shared" si="52"/>
        <v>2</v>
      </c>
      <c r="P614" s="89"/>
    </row>
    <row r="615" spans="1:16">
      <c r="A615" s="2">
        <v>603</v>
      </c>
      <c r="B615" s="67" t="s">
        <v>1155</v>
      </c>
      <c r="C615" s="2" t="s">
        <v>9</v>
      </c>
      <c r="D615" s="2" t="s">
        <v>12</v>
      </c>
      <c r="E615" s="2" t="s">
        <v>1463</v>
      </c>
      <c r="F615" s="2" t="s">
        <v>2157</v>
      </c>
      <c r="G615" s="2" t="s">
        <v>13</v>
      </c>
      <c r="H615" s="65">
        <v>8100000</v>
      </c>
      <c r="I615" s="2" t="s">
        <v>2158</v>
      </c>
      <c r="J615" s="3">
        <v>45971</v>
      </c>
      <c r="K615" s="2" t="s">
        <v>70</v>
      </c>
      <c r="L615" s="3">
        <v>45971</v>
      </c>
      <c r="M615" s="2" t="s">
        <v>70</v>
      </c>
      <c r="N615" s="2" t="s">
        <v>17</v>
      </c>
      <c r="O615" s="2">
        <f t="shared" si="52"/>
        <v>1</v>
      </c>
      <c r="P615" s="89"/>
    </row>
    <row r="616" spans="1:16">
      <c r="A616" s="2">
        <v>604</v>
      </c>
      <c r="B616" s="67" t="s">
        <v>1155</v>
      </c>
      <c r="C616" s="2" t="s">
        <v>9</v>
      </c>
      <c r="D616" s="2" t="s">
        <v>12</v>
      </c>
      <c r="E616" s="2" t="s">
        <v>28</v>
      </c>
      <c r="F616" s="2" t="s">
        <v>2159</v>
      </c>
      <c r="G616" s="2" t="s">
        <v>13</v>
      </c>
      <c r="H616" s="65">
        <v>30000000</v>
      </c>
      <c r="I616" s="2" t="s">
        <v>2160</v>
      </c>
      <c r="J616" s="3">
        <v>45972</v>
      </c>
      <c r="K616" s="2" t="s">
        <v>132</v>
      </c>
      <c r="L616" s="3">
        <v>45973</v>
      </c>
      <c r="M616" s="2" t="s">
        <v>24</v>
      </c>
      <c r="N616" s="2" t="s">
        <v>17</v>
      </c>
      <c r="O616" s="2">
        <f t="shared" si="52"/>
        <v>2</v>
      </c>
      <c r="P616" s="89"/>
    </row>
    <row r="617" spans="1:16">
      <c r="A617" s="2">
        <v>605</v>
      </c>
      <c r="B617" s="67" t="s">
        <v>1155</v>
      </c>
      <c r="C617" s="2" t="s">
        <v>9</v>
      </c>
      <c r="D617" s="2" t="s">
        <v>12</v>
      </c>
      <c r="E617" s="2" t="s">
        <v>1466</v>
      </c>
      <c r="F617" s="2" t="s">
        <v>1910</v>
      </c>
      <c r="G617" s="2" t="s">
        <v>13</v>
      </c>
      <c r="H617" s="65">
        <v>49000000</v>
      </c>
      <c r="I617" s="2" t="s">
        <v>2161</v>
      </c>
      <c r="J617" s="3">
        <v>45973</v>
      </c>
      <c r="K617" s="2" t="s">
        <v>24</v>
      </c>
      <c r="L617" s="3">
        <v>45973</v>
      </c>
      <c r="M617" s="2" t="s">
        <v>24</v>
      </c>
      <c r="N617" s="2" t="s">
        <v>17</v>
      </c>
      <c r="O617" s="2">
        <f t="shared" si="52"/>
        <v>1</v>
      </c>
      <c r="P617" s="89"/>
    </row>
    <row r="618" spans="1:16">
      <c r="A618" s="2">
        <v>606</v>
      </c>
      <c r="B618" s="67" t="s">
        <v>1155</v>
      </c>
      <c r="C618" s="2" t="s">
        <v>11</v>
      </c>
      <c r="D618" s="2" t="s">
        <v>12</v>
      </c>
      <c r="E618" s="2" t="s">
        <v>28</v>
      </c>
      <c r="F618" s="2" t="s">
        <v>2162</v>
      </c>
      <c r="G618" s="2" t="s">
        <v>13</v>
      </c>
      <c r="H618" s="65">
        <v>107627600</v>
      </c>
      <c r="I618" s="2" t="s">
        <v>66</v>
      </c>
      <c r="J618" s="3">
        <v>45981</v>
      </c>
      <c r="K618" s="2" t="s">
        <v>25</v>
      </c>
      <c r="L618" s="3">
        <v>45982</v>
      </c>
      <c r="M618" s="2" t="s">
        <v>90</v>
      </c>
      <c r="N618" s="2" t="s">
        <v>17</v>
      </c>
      <c r="O618" s="2">
        <f t="shared" si="52"/>
        <v>2</v>
      </c>
      <c r="P618" s="89"/>
    </row>
    <row r="619" spans="1:16">
      <c r="A619" s="2">
        <v>607</v>
      </c>
      <c r="B619" s="67" t="s">
        <v>1155</v>
      </c>
      <c r="C619" s="2" t="s">
        <v>10</v>
      </c>
      <c r="D619" s="2" t="s">
        <v>12</v>
      </c>
      <c r="E619" s="2" t="s">
        <v>1463</v>
      </c>
      <c r="F619" s="2" t="s">
        <v>2163</v>
      </c>
      <c r="G619" s="2" t="s">
        <v>13</v>
      </c>
      <c r="H619" s="65">
        <v>12667000</v>
      </c>
      <c r="I619" s="2" t="s">
        <v>2164</v>
      </c>
      <c r="J619" s="3">
        <v>45981</v>
      </c>
      <c r="K619" s="2" t="s">
        <v>25</v>
      </c>
      <c r="L619" s="3">
        <v>45982</v>
      </c>
      <c r="M619" s="2" t="s">
        <v>90</v>
      </c>
      <c r="N619" s="2" t="s">
        <v>17</v>
      </c>
      <c r="O619" s="2">
        <f t="shared" si="52"/>
        <v>2</v>
      </c>
      <c r="P619" s="89"/>
    </row>
    <row r="620" spans="1:16">
      <c r="A620" s="2">
        <v>608</v>
      </c>
      <c r="B620" s="67" t="s">
        <v>1155</v>
      </c>
      <c r="C620" s="2" t="s">
        <v>10</v>
      </c>
      <c r="D620" s="2" t="s">
        <v>12</v>
      </c>
      <c r="E620" s="2" t="s">
        <v>28</v>
      </c>
      <c r="F620" s="2" t="s">
        <v>2165</v>
      </c>
      <c r="G620" s="2" t="s">
        <v>13</v>
      </c>
      <c r="H620" s="65">
        <v>12379400</v>
      </c>
      <c r="I620" s="2" t="s">
        <v>2166</v>
      </c>
      <c r="J620" s="3">
        <v>45982</v>
      </c>
      <c r="K620" s="2" t="s">
        <v>90</v>
      </c>
      <c r="L620" s="3">
        <v>45982</v>
      </c>
      <c r="M620" s="2" t="s">
        <v>90</v>
      </c>
      <c r="N620" s="2" t="s">
        <v>17</v>
      </c>
      <c r="O620" s="2">
        <f t="shared" si="52"/>
        <v>1</v>
      </c>
      <c r="P620" s="89"/>
    </row>
    <row r="621" spans="1:16">
      <c r="A621" s="2">
        <v>609</v>
      </c>
      <c r="B621" s="67" t="s">
        <v>1155</v>
      </c>
      <c r="C621" s="2" t="s">
        <v>22</v>
      </c>
      <c r="D621" s="2" t="s">
        <v>12</v>
      </c>
      <c r="E621" s="2" t="s">
        <v>28</v>
      </c>
      <c r="F621" s="2" t="s">
        <v>2167</v>
      </c>
      <c r="G621" s="2" t="s">
        <v>13</v>
      </c>
      <c r="H621" s="65">
        <v>142252930</v>
      </c>
      <c r="I621" s="2" t="s">
        <v>2168</v>
      </c>
      <c r="J621" s="3">
        <v>45985</v>
      </c>
      <c r="K621" s="2" t="s">
        <v>70</v>
      </c>
      <c r="L621" s="3">
        <v>45986</v>
      </c>
      <c r="M621" s="2" t="s">
        <v>132</v>
      </c>
      <c r="N621" s="2" t="s">
        <v>17</v>
      </c>
      <c r="O621" s="2">
        <f t="shared" si="52"/>
        <v>2</v>
      </c>
      <c r="P621" s="89"/>
    </row>
    <row r="622" spans="1:16">
      <c r="A622" s="2">
        <v>610</v>
      </c>
      <c r="B622" s="67" t="s">
        <v>1155</v>
      </c>
      <c r="C622" s="2" t="s">
        <v>22</v>
      </c>
      <c r="D622" s="2" t="s">
        <v>12</v>
      </c>
      <c r="E622" s="2" t="s">
        <v>1463</v>
      </c>
      <c r="F622" s="2" t="s">
        <v>2171</v>
      </c>
      <c r="G622" s="2" t="s">
        <v>13</v>
      </c>
      <c r="H622" s="65">
        <v>94361000</v>
      </c>
      <c r="I622" s="2" t="s">
        <v>2168</v>
      </c>
      <c r="J622" s="3">
        <v>45986</v>
      </c>
      <c r="K622" s="2" t="s">
        <v>132</v>
      </c>
      <c r="L622" s="66">
        <v>45988</v>
      </c>
      <c r="M622" s="2" t="s">
        <v>25</v>
      </c>
      <c r="N622" s="2" t="s">
        <v>17</v>
      </c>
      <c r="O622" s="2">
        <f>L622-J622+1</f>
        <v>3</v>
      </c>
      <c r="P622" s="89"/>
    </row>
    <row r="623" spans="1:16">
      <c r="A623" s="2">
        <v>611</v>
      </c>
      <c r="B623" s="67" t="s">
        <v>1155</v>
      </c>
      <c r="C623" s="2" t="s">
        <v>22</v>
      </c>
      <c r="D623" s="2" t="s">
        <v>12</v>
      </c>
      <c r="E623" s="2" t="s">
        <v>1466</v>
      </c>
      <c r="F623" s="2" t="s">
        <v>2015</v>
      </c>
      <c r="G623" s="2" t="s">
        <v>15</v>
      </c>
      <c r="H623" s="65">
        <v>60797000</v>
      </c>
      <c r="I623" s="2" t="s">
        <v>2169</v>
      </c>
      <c r="J623" s="3">
        <v>45987</v>
      </c>
      <c r="K623" s="2" t="s">
        <v>24</v>
      </c>
      <c r="L623" s="3">
        <v>45993</v>
      </c>
      <c r="M623" s="2" t="s">
        <v>132</v>
      </c>
      <c r="N623" s="2" t="s">
        <v>17</v>
      </c>
      <c r="O623" s="2">
        <f t="shared" si="52"/>
        <v>7</v>
      </c>
      <c r="P623" s="89"/>
    </row>
    <row r="624" spans="1:16">
      <c r="A624" s="2">
        <v>612</v>
      </c>
      <c r="B624" s="67" t="s">
        <v>1155</v>
      </c>
      <c r="C624" s="2" t="s">
        <v>22</v>
      </c>
      <c r="D624" s="2" t="s">
        <v>12</v>
      </c>
      <c r="E624" s="2" t="s">
        <v>1466</v>
      </c>
      <c r="F624" s="2" t="s">
        <v>2015</v>
      </c>
      <c r="G624" s="2" t="s">
        <v>16</v>
      </c>
      <c r="H624" s="65">
        <v>276697000</v>
      </c>
      <c r="I624" s="2" t="s">
        <v>2170</v>
      </c>
      <c r="J624" s="3">
        <v>45987</v>
      </c>
      <c r="K624" s="2" t="s">
        <v>24</v>
      </c>
      <c r="L624" s="3">
        <v>45989</v>
      </c>
      <c r="M624" s="2" t="s">
        <v>90</v>
      </c>
      <c r="N624" s="2" t="s">
        <v>17</v>
      </c>
      <c r="O624" s="2">
        <f t="shared" si="52"/>
        <v>3</v>
      </c>
      <c r="P624" s="89"/>
    </row>
    <row r="625" spans="1:19">
      <c r="A625" s="2">
        <v>613</v>
      </c>
      <c r="B625" s="67" t="s">
        <v>1155</v>
      </c>
      <c r="C625" s="2" t="s">
        <v>9</v>
      </c>
      <c r="D625" s="2" t="s">
        <v>12</v>
      </c>
      <c r="E625" s="2" t="s">
        <v>1463</v>
      </c>
      <c r="F625" s="2" t="s">
        <v>2172</v>
      </c>
      <c r="G625" s="2" t="s">
        <v>13</v>
      </c>
      <c r="H625" s="65">
        <v>96187000</v>
      </c>
      <c r="I625" s="2" t="s">
        <v>2168</v>
      </c>
      <c r="J625" s="3">
        <v>45987</v>
      </c>
      <c r="K625" s="2" t="s">
        <v>24</v>
      </c>
      <c r="L625" s="3">
        <v>45992</v>
      </c>
      <c r="M625" s="2" t="s">
        <v>70</v>
      </c>
      <c r="N625" s="2" t="s">
        <v>17</v>
      </c>
      <c r="O625" s="2">
        <f t="shared" si="52"/>
        <v>6</v>
      </c>
      <c r="P625" s="89"/>
    </row>
    <row r="626" spans="1:19">
      <c r="A626" s="2">
        <v>614</v>
      </c>
      <c r="B626" s="67" t="s">
        <v>1155</v>
      </c>
      <c r="C626" s="2" t="s">
        <v>22</v>
      </c>
      <c r="D626" s="2" t="s">
        <v>12</v>
      </c>
      <c r="E626" s="2" t="s">
        <v>1466</v>
      </c>
      <c r="F626" s="2" t="s">
        <v>2015</v>
      </c>
      <c r="G626" s="2" t="s">
        <v>13</v>
      </c>
      <c r="H626" s="65">
        <v>60797000</v>
      </c>
      <c r="I626" s="2" t="s">
        <v>2169</v>
      </c>
      <c r="J626" s="3">
        <v>45987</v>
      </c>
      <c r="K626" s="2" t="s">
        <v>24</v>
      </c>
      <c r="L626" s="3">
        <v>45993</v>
      </c>
      <c r="M626" s="2" t="s">
        <v>132</v>
      </c>
      <c r="N626" s="2" t="s">
        <v>17</v>
      </c>
      <c r="O626" s="2">
        <f t="shared" si="52"/>
        <v>7</v>
      </c>
      <c r="P626" s="89"/>
    </row>
    <row r="627" spans="1:19">
      <c r="A627" s="2">
        <v>615</v>
      </c>
      <c r="B627" s="67" t="s">
        <v>1155</v>
      </c>
      <c r="C627" s="2" t="s">
        <v>21</v>
      </c>
      <c r="D627" s="2" t="s">
        <v>12</v>
      </c>
      <c r="E627" s="2" t="s">
        <v>1466</v>
      </c>
      <c r="F627" s="2" t="s">
        <v>248</v>
      </c>
      <c r="G627" s="2" t="s">
        <v>13</v>
      </c>
      <c r="H627" s="65">
        <v>10681000</v>
      </c>
      <c r="I627" s="2" t="s">
        <v>2173</v>
      </c>
      <c r="J627" s="3">
        <v>45989</v>
      </c>
      <c r="K627" s="2" t="s">
        <v>90</v>
      </c>
      <c r="L627" s="3">
        <v>45989</v>
      </c>
      <c r="M627" s="2" t="s">
        <v>90</v>
      </c>
      <c r="N627" s="2" t="s">
        <v>17</v>
      </c>
      <c r="O627" s="2">
        <f t="shared" si="52"/>
        <v>1</v>
      </c>
      <c r="P627" s="89"/>
    </row>
    <row r="628" spans="1:19" s="70" customFormat="1" ht="17.25" thickBot="1">
      <c r="A628" s="2">
        <v>616</v>
      </c>
      <c r="B628" s="87" t="s">
        <v>1155</v>
      </c>
      <c r="C628" s="69" t="s">
        <v>9</v>
      </c>
      <c r="D628" s="69" t="s">
        <v>12</v>
      </c>
      <c r="E628" s="69" t="s">
        <v>1466</v>
      </c>
      <c r="F628" s="69" t="s">
        <v>2174</v>
      </c>
      <c r="G628" s="69" t="s">
        <v>14</v>
      </c>
      <c r="H628" s="73">
        <v>9636000</v>
      </c>
      <c r="I628" s="69" t="s">
        <v>2175</v>
      </c>
      <c r="J628" s="74">
        <v>45989</v>
      </c>
      <c r="K628" s="69" t="s">
        <v>90</v>
      </c>
      <c r="L628" s="74">
        <v>45992</v>
      </c>
      <c r="M628" s="69" t="s">
        <v>70</v>
      </c>
      <c r="N628" s="69" t="s">
        <v>17</v>
      </c>
      <c r="O628" s="69">
        <f t="shared" si="52"/>
        <v>4</v>
      </c>
      <c r="P628" s="91"/>
      <c r="Q628" s="71"/>
      <c r="R628" s="71"/>
      <c r="S628" s="71"/>
    </row>
    <row r="629" spans="1:19" ht="17.25" thickTop="1">
      <c r="A629" s="2">
        <v>617</v>
      </c>
      <c r="B629" s="67" t="s">
        <v>1155</v>
      </c>
      <c r="C629" s="67" t="s">
        <v>10</v>
      </c>
      <c r="D629" s="67" t="s">
        <v>12</v>
      </c>
      <c r="E629" s="67" t="s">
        <v>28</v>
      </c>
      <c r="F629" s="67" t="s">
        <v>2176</v>
      </c>
      <c r="G629" s="67" t="s">
        <v>13</v>
      </c>
      <c r="H629" s="80">
        <v>11568000</v>
      </c>
      <c r="I629" s="67" t="s">
        <v>2178</v>
      </c>
      <c r="J629" s="81">
        <v>45994</v>
      </c>
      <c r="K629" s="67" t="s">
        <v>24</v>
      </c>
      <c r="L629" s="81">
        <v>45995</v>
      </c>
      <c r="M629" s="67" t="s">
        <v>25</v>
      </c>
      <c r="N629" s="67" t="s">
        <v>17</v>
      </c>
      <c r="O629" s="67">
        <f t="shared" si="52"/>
        <v>2</v>
      </c>
      <c r="P629" s="90"/>
    </row>
    <row r="630" spans="1:19">
      <c r="A630" s="2">
        <v>618</v>
      </c>
      <c r="B630" s="67" t="s">
        <v>1155</v>
      </c>
      <c r="C630" s="2" t="s">
        <v>22</v>
      </c>
      <c r="D630" s="2" t="s">
        <v>12</v>
      </c>
      <c r="E630" s="2" t="s">
        <v>28</v>
      </c>
      <c r="F630" s="2" t="s">
        <v>2080</v>
      </c>
      <c r="G630" s="2" t="s">
        <v>13</v>
      </c>
      <c r="H630" s="65">
        <v>49420000</v>
      </c>
      <c r="I630" s="2" t="s">
        <v>2179</v>
      </c>
      <c r="J630" s="3">
        <v>45994</v>
      </c>
      <c r="K630" s="2" t="s">
        <v>24</v>
      </c>
      <c r="L630" s="3">
        <v>45996</v>
      </c>
      <c r="M630" s="2" t="s">
        <v>90</v>
      </c>
      <c r="N630" s="2" t="s">
        <v>17</v>
      </c>
      <c r="O630" s="2">
        <f t="shared" si="52"/>
        <v>3</v>
      </c>
      <c r="P630" s="89"/>
    </row>
    <row r="631" spans="1:19">
      <c r="A631" s="2">
        <v>619</v>
      </c>
      <c r="B631" s="67" t="s">
        <v>1155</v>
      </c>
      <c r="C631" s="2" t="s">
        <v>21</v>
      </c>
      <c r="D631" s="2" t="s">
        <v>12</v>
      </c>
      <c r="E631" s="2" t="s">
        <v>28</v>
      </c>
      <c r="F631" s="2" t="s">
        <v>2177</v>
      </c>
      <c r="G631" s="2" t="s">
        <v>13</v>
      </c>
      <c r="H631" s="65">
        <v>12737000</v>
      </c>
      <c r="I631" s="2" t="s">
        <v>2180</v>
      </c>
      <c r="J631" s="3">
        <v>45995</v>
      </c>
      <c r="K631" s="2" t="s">
        <v>25</v>
      </c>
      <c r="L631" s="3">
        <v>45996</v>
      </c>
      <c r="M631" s="2" t="s">
        <v>90</v>
      </c>
      <c r="N631" s="2" t="s">
        <v>17</v>
      </c>
      <c r="O631" s="2">
        <f t="shared" si="52"/>
        <v>2</v>
      </c>
      <c r="P631" s="89"/>
    </row>
    <row r="632" spans="1:19">
      <c r="A632" s="2">
        <v>620</v>
      </c>
      <c r="B632" s="67" t="s">
        <v>1155</v>
      </c>
      <c r="C632" s="2" t="s">
        <v>10</v>
      </c>
      <c r="D632" s="2" t="s">
        <v>12</v>
      </c>
      <c r="E632" s="2" t="s">
        <v>28</v>
      </c>
      <c r="F632" s="2" t="s">
        <v>2182</v>
      </c>
      <c r="G632" s="2" t="s">
        <v>13</v>
      </c>
      <c r="H632" s="65">
        <v>93269000</v>
      </c>
      <c r="I632" s="2" t="s">
        <v>2181</v>
      </c>
      <c r="J632" s="3">
        <v>45995</v>
      </c>
      <c r="K632" s="2" t="s">
        <v>25</v>
      </c>
      <c r="L632" s="3">
        <v>45996</v>
      </c>
      <c r="M632" s="2" t="s">
        <v>90</v>
      </c>
      <c r="N632" s="2" t="s">
        <v>17</v>
      </c>
      <c r="O632" s="2">
        <f t="shared" si="52"/>
        <v>2</v>
      </c>
      <c r="P632" s="89"/>
    </row>
    <row r="633" spans="1:19">
      <c r="A633" s="2">
        <v>621</v>
      </c>
      <c r="B633" s="67" t="s">
        <v>1155</v>
      </c>
      <c r="C633" s="2" t="s">
        <v>22</v>
      </c>
      <c r="D633" s="2" t="s">
        <v>12</v>
      </c>
      <c r="E633" s="2" t="s">
        <v>28</v>
      </c>
      <c r="F633" s="2" t="s">
        <v>2055</v>
      </c>
      <c r="G633" s="2" t="s">
        <v>13</v>
      </c>
      <c r="H633" s="65">
        <v>28325000</v>
      </c>
      <c r="I633" s="2" t="s">
        <v>2183</v>
      </c>
      <c r="J633" s="3">
        <v>45995</v>
      </c>
      <c r="K633" s="2" t="s">
        <v>54</v>
      </c>
      <c r="L633" s="3">
        <v>45996</v>
      </c>
      <c r="M633" s="2" t="s">
        <v>90</v>
      </c>
      <c r="N633" s="2" t="s">
        <v>17</v>
      </c>
      <c r="O633" s="2">
        <f t="shared" si="52"/>
        <v>2</v>
      </c>
      <c r="P633" s="89"/>
    </row>
    <row r="634" spans="1:19">
      <c r="A634" s="2">
        <v>622</v>
      </c>
      <c r="B634" s="67" t="s">
        <v>1155</v>
      </c>
      <c r="C634" s="2" t="s">
        <v>22</v>
      </c>
      <c r="D634" s="2" t="s">
        <v>12</v>
      </c>
      <c r="E634" s="2" t="s">
        <v>28</v>
      </c>
      <c r="F634" s="2" t="s">
        <v>2115</v>
      </c>
      <c r="G634" s="2" t="s">
        <v>13</v>
      </c>
      <c r="H634" s="65">
        <v>30519000</v>
      </c>
      <c r="I634" s="2" t="s">
        <v>2184</v>
      </c>
      <c r="J634" s="3">
        <v>45996</v>
      </c>
      <c r="K634" s="2" t="s">
        <v>90</v>
      </c>
      <c r="L634" s="3">
        <v>45996</v>
      </c>
      <c r="M634" s="2" t="s">
        <v>90</v>
      </c>
      <c r="N634" s="2" t="s">
        <v>17</v>
      </c>
      <c r="O634" s="2">
        <f t="shared" si="52"/>
        <v>1</v>
      </c>
      <c r="P634" s="89"/>
    </row>
    <row r="635" spans="1:19">
      <c r="A635" s="2">
        <v>623</v>
      </c>
      <c r="B635" s="67" t="s">
        <v>1155</v>
      </c>
      <c r="C635" s="2" t="s">
        <v>22</v>
      </c>
      <c r="D635" s="2" t="s">
        <v>12</v>
      </c>
      <c r="E635" s="2" t="s">
        <v>1466</v>
      </c>
      <c r="F635" s="2" t="s">
        <v>2185</v>
      </c>
      <c r="G635" s="2" t="s">
        <v>13</v>
      </c>
      <c r="H635" s="65">
        <v>280863000</v>
      </c>
      <c r="I635" s="2" t="s">
        <v>2187</v>
      </c>
      <c r="J635" s="3">
        <v>45999</v>
      </c>
      <c r="K635" s="2" t="s">
        <v>70</v>
      </c>
      <c r="L635" s="3">
        <v>46000</v>
      </c>
      <c r="M635" s="2" t="s">
        <v>132</v>
      </c>
      <c r="N635" s="2" t="s">
        <v>17</v>
      </c>
      <c r="O635" s="2">
        <f t="shared" si="52"/>
        <v>2</v>
      </c>
      <c r="P635" s="89"/>
    </row>
    <row r="636" spans="1:19">
      <c r="A636" s="2">
        <v>624</v>
      </c>
      <c r="B636" s="67" t="s">
        <v>1155</v>
      </c>
      <c r="C636" s="2" t="s">
        <v>9</v>
      </c>
      <c r="D636" s="2" t="s">
        <v>12</v>
      </c>
      <c r="E636" s="2" t="s">
        <v>113</v>
      </c>
      <c r="F636" s="2" t="s">
        <v>2195</v>
      </c>
      <c r="G636" s="2" t="s">
        <v>13</v>
      </c>
      <c r="H636" s="65">
        <v>6380000</v>
      </c>
      <c r="I636" s="2" t="s">
        <v>2188</v>
      </c>
      <c r="J636" s="3">
        <v>45999</v>
      </c>
      <c r="K636" s="2" t="s">
        <v>70</v>
      </c>
      <c r="L636" s="3">
        <v>46000</v>
      </c>
      <c r="M636" s="2" t="s">
        <v>132</v>
      </c>
      <c r="N636" s="2" t="s">
        <v>17</v>
      </c>
      <c r="O636" s="2">
        <f t="shared" si="52"/>
        <v>2</v>
      </c>
      <c r="P636" s="89"/>
    </row>
    <row r="637" spans="1:19">
      <c r="A637" s="2">
        <v>625</v>
      </c>
      <c r="B637" s="67" t="s">
        <v>1155</v>
      </c>
      <c r="C637" s="2" t="s">
        <v>21</v>
      </c>
      <c r="D637" s="2" t="s">
        <v>12</v>
      </c>
      <c r="E637" s="2" t="s">
        <v>1463</v>
      </c>
      <c r="F637" s="2" t="s">
        <v>2186</v>
      </c>
      <c r="G637" s="2" t="s">
        <v>13</v>
      </c>
      <c r="H637" s="65">
        <v>39424000</v>
      </c>
      <c r="I637" s="2" t="s">
        <v>1976</v>
      </c>
      <c r="J637" s="3">
        <v>45999</v>
      </c>
      <c r="K637" s="2" t="s">
        <v>70</v>
      </c>
      <c r="L637" s="3">
        <v>46000</v>
      </c>
      <c r="M637" s="2" t="s">
        <v>132</v>
      </c>
      <c r="N637" s="2" t="s">
        <v>17</v>
      </c>
      <c r="O637" s="2">
        <f t="shared" si="52"/>
        <v>2</v>
      </c>
      <c r="P637" s="89"/>
    </row>
    <row r="638" spans="1:19">
      <c r="A638" s="2">
        <v>626</v>
      </c>
      <c r="B638" s="67" t="s">
        <v>1155</v>
      </c>
      <c r="C638" s="2" t="s">
        <v>22</v>
      </c>
      <c r="D638" s="2" t="s">
        <v>12</v>
      </c>
      <c r="E638" s="2" t="s">
        <v>1466</v>
      </c>
      <c r="F638" s="2" t="s">
        <v>2076</v>
      </c>
      <c r="G638" s="2" t="s">
        <v>15</v>
      </c>
      <c r="H638" s="65">
        <v>28220000</v>
      </c>
      <c r="I638" s="2" t="s">
        <v>1094</v>
      </c>
      <c r="J638" s="3">
        <v>45999</v>
      </c>
      <c r="K638" s="2" t="s">
        <v>70</v>
      </c>
      <c r="L638" s="3">
        <v>46000</v>
      </c>
      <c r="M638" s="2" t="s">
        <v>132</v>
      </c>
      <c r="N638" s="2" t="s">
        <v>17</v>
      </c>
      <c r="O638" s="2">
        <f t="shared" si="52"/>
        <v>2</v>
      </c>
      <c r="P638" s="89"/>
    </row>
    <row r="639" spans="1:19">
      <c r="A639" s="2">
        <v>627</v>
      </c>
      <c r="B639" s="67" t="s">
        <v>1155</v>
      </c>
      <c r="C639" s="2" t="s">
        <v>9</v>
      </c>
      <c r="D639" s="2" t="s">
        <v>12</v>
      </c>
      <c r="E639" s="2" t="s">
        <v>113</v>
      </c>
      <c r="F639" s="2" t="s">
        <v>2195</v>
      </c>
      <c r="G639" s="2" t="s">
        <v>16</v>
      </c>
      <c r="H639" s="65">
        <v>968000</v>
      </c>
      <c r="I639" s="2" t="s">
        <v>2191</v>
      </c>
      <c r="J639" s="3">
        <v>45999</v>
      </c>
      <c r="K639" s="2" t="s">
        <v>70</v>
      </c>
      <c r="L639" s="3">
        <v>46001</v>
      </c>
      <c r="M639" s="2" t="s">
        <v>24</v>
      </c>
      <c r="N639" s="2" t="s">
        <v>17</v>
      </c>
      <c r="O639" s="2">
        <f t="shared" si="52"/>
        <v>3</v>
      </c>
      <c r="P639" s="89"/>
    </row>
    <row r="640" spans="1:19">
      <c r="A640" s="2">
        <v>628</v>
      </c>
      <c r="B640" s="67" t="s">
        <v>1155</v>
      </c>
      <c r="C640" s="2" t="s">
        <v>22</v>
      </c>
      <c r="D640" s="2" t="s">
        <v>12</v>
      </c>
      <c r="E640" s="2" t="s">
        <v>1466</v>
      </c>
      <c r="F640" s="2" t="s">
        <v>2076</v>
      </c>
      <c r="G640" s="2" t="s">
        <v>16</v>
      </c>
      <c r="H640" s="65">
        <v>14220000</v>
      </c>
      <c r="I640" s="2" t="s">
        <v>2192</v>
      </c>
      <c r="J640" s="3">
        <v>45999</v>
      </c>
      <c r="K640" s="2" t="s">
        <v>70</v>
      </c>
      <c r="L640" s="3">
        <v>46003</v>
      </c>
      <c r="M640" s="2" t="s">
        <v>90</v>
      </c>
      <c r="N640" s="2" t="s">
        <v>17</v>
      </c>
      <c r="O640" s="2">
        <f t="shared" si="52"/>
        <v>5</v>
      </c>
      <c r="P640" s="89"/>
    </row>
    <row r="641" spans="1:16">
      <c r="A641" s="2">
        <v>629</v>
      </c>
      <c r="B641" s="67" t="s">
        <v>1155</v>
      </c>
      <c r="C641" s="2" t="s">
        <v>21</v>
      </c>
      <c r="D641" s="2" t="s">
        <v>12</v>
      </c>
      <c r="E641" s="2" t="s">
        <v>1463</v>
      </c>
      <c r="F641" s="2" t="s">
        <v>2186</v>
      </c>
      <c r="G641" s="2" t="s">
        <v>16</v>
      </c>
      <c r="H641" s="65">
        <v>4257000</v>
      </c>
      <c r="I641" s="2" t="s">
        <v>2193</v>
      </c>
      <c r="J641" s="3">
        <v>46000</v>
      </c>
      <c r="K641" s="2" t="s">
        <v>132</v>
      </c>
      <c r="L641" s="3">
        <v>46003</v>
      </c>
      <c r="M641" s="2" t="s">
        <v>90</v>
      </c>
      <c r="N641" s="2" t="s">
        <v>17</v>
      </c>
      <c r="O641" s="2">
        <f t="shared" si="52"/>
        <v>4</v>
      </c>
      <c r="P641" s="89"/>
    </row>
    <row r="642" spans="1:16">
      <c r="A642" s="2">
        <v>630</v>
      </c>
      <c r="B642" s="67" t="s">
        <v>1155</v>
      </c>
      <c r="C642" s="2" t="s">
        <v>9</v>
      </c>
      <c r="D642" s="2" t="s">
        <v>12</v>
      </c>
      <c r="E642" s="2" t="s">
        <v>1466</v>
      </c>
      <c r="F642" s="2" t="s">
        <v>1930</v>
      </c>
      <c r="G642" s="2" t="s">
        <v>13</v>
      </c>
      <c r="H642" s="65">
        <v>80619000</v>
      </c>
      <c r="I642" s="2" t="s">
        <v>2168</v>
      </c>
      <c r="J642" s="3">
        <v>46001</v>
      </c>
      <c r="K642" s="2" t="s">
        <v>24</v>
      </c>
      <c r="L642" s="3">
        <v>46002</v>
      </c>
      <c r="M642" s="2" t="s">
        <v>25</v>
      </c>
      <c r="N642" s="2" t="s">
        <v>17</v>
      </c>
      <c r="O642" s="2">
        <f t="shared" si="52"/>
        <v>2</v>
      </c>
      <c r="P642" s="89"/>
    </row>
    <row r="643" spans="1:16">
      <c r="A643" s="2">
        <v>631</v>
      </c>
      <c r="B643" s="67" t="s">
        <v>1155</v>
      </c>
      <c r="C643" s="2" t="s">
        <v>21</v>
      </c>
      <c r="D643" s="2" t="s">
        <v>12</v>
      </c>
      <c r="E643" s="2" t="s">
        <v>28</v>
      </c>
      <c r="F643" s="2" t="s">
        <v>2189</v>
      </c>
      <c r="G643" s="2" t="s">
        <v>15</v>
      </c>
      <c r="H643" s="65">
        <v>21538000</v>
      </c>
      <c r="I643" s="2" t="s">
        <v>2190</v>
      </c>
      <c r="J643" s="3">
        <v>46002</v>
      </c>
      <c r="K643" s="2" t="s">
        <v>25</v>
      </c>
      <c r="L643" s="3">
        <v>46003</v>
      </c>
      <c r="M643" s="2" t="s">
        <v>90</v>
      </c>
      <c r="N643" s="2" t="s">
        <v>17</v>
      </c>
      <c r="O643" s="2">
        <f>L643-J643+1</f>
        <v>2</v>
      </c>
      <c r="P643" s="89"/>
    </row>
    <row r="644" spans="1:16">
      <c r="A644" s="2">
        <v>632</v>
      </c>
      <c r="B644" s="67" t="s">
        <v>1155</v>
      </c>
      <c r="C644" s="2" t="s">
        <v>21</v>
      </c>
      <c r="D644" s="2" t="s">
        <v>12</v>
      </c>
      <c r="E644" s="2" t="s">
        <v>1466</v>
      </c>
      <c r="F644" s="2" t="s">
        <v>2196</v>
      </c>
      <c r="G644" s="2" t="s">
        <v>13</v>
      </c>
      <c r="H644" s="65">
        <v>49588000</v>
      </c>
      <c r="I644" s="2" t="s">
        <v>2168</v>
      </c>
      <c r="J644" s="3">
        <v>46002</v>
      </c>
      <c r="K644" s="2" t="s">
        <v>25</v>
      </c>
      <c r="L644" s="3">
        <v>46003</v>
      </c>
      <c r="M644" s="2" t="s">
        <v>90</v>
      </c>
      <c r="N644" s="2" t="s">
        <v>17</v>
      </c>
      <c r="O644" s="2">
        <f t="shared" si="52"/>
        <v>2</v>
      </c>
      <c r="P644" s="89"/>
    </row>
    <row r="645" spans="1:16">
      <c r="A645" s="2">
        <v>633</v>
      </c>
      <c r="B645" s="67" t="s">
        <v>1155</v>
      </c>
      <c r="C645" s="2" t="s">
        <v>21</v>
      </c>
      <c r="D645" s="2" t="s">
        <v>12</v>
      </c>
      <c r="E645" s="2" t="s">
        <v>1463</v>
      </c>
      <c r="F645" s="2" t="s">
        <v>2186</v>
      </c>
      <c r="G645" s="2" t="s">
        <v>13</v>
      </c>
      <c r="H645" s="65">
        <v>39534000</v>
      </c>
      <c r="I645" s="2" t="s">
        <v>2197</v>
      </c>
      <c r="J645" s="3">
        <v>46002</v>
      </c>
      <c r="K645" s="2" t="s">
        <v>25</v>
      </c>
      <c r="L645" s="3">
        <v>46003</v>
      </c>
      <c r="M645" s="2" t="s">
        <v>90</v>
      </c>
      <c r="N645" s="2" t="s">
        <v>17</v>
      </c>
      <c r="O645" s="2">
        <f t="shared" si="52"/>
        <v>2</v>
      </c>
      <c r="P645" s="89"/>
    </row>
    <row r="646" spans="1:16">
      <c r="A646" s="2">
        <v>634</v>
      </c>
      <c r="B646" s="67" t="s">
        <v>1155</v>
      </c>
      <c r="C646" s="2" t="s">
        <v>21</v>
      </c>
      <c r="D646" s="2" t="s">
        <v>12</v>
      </c>
      <c r="E646" s="2" t="s">
        <v>1463</v>
      </c>
      <c r="F646" s="2" t="s">
        <v>1635</v>
      </c>
      <c r="G646" s="2" t="s">
        <v>13</v>
      </c>
      <c r="H646" s="65">
        <v>50800000</v>
      </c>
      <c r="I646" s="2" t="s">
        <v>2198</v>
      </c>
      <c r="J646" s="3">
        <v>46002</v>
      </c>
      <c r="K646" s="2" t="s">
        <v>25</v>
      </c>
      <c r="L646" s="3">
        <v>46003</v>
      </c>
      <c r="M646" s="2" t="s">
        <v>90</v>
      </c>
      <c r="N646" s="2" t="s">
        <v>17</v>
      </c>
      <c r="O646" s="2">
        <f t="shared" si="52"/>
        <v>2</v>
      </c>
      <c r="P646" s="89"/>
    </row>
    <row r="647" spans="1:16">
      <c r="A647" s="2">
        <v>635</v>
      </c>
      <c r="B647" s="67" t="s">
        <v>1155</v>
      </c>
      <c r="C647" s="2" t="s">
        <v>21</v>
      </c>
      <c r="D647" s="2" t="s">
        <v>12</v>
      </c>
      <c r="E647" s="2" t="s">
        <v>28</v>
      </c>
      <c r="F647" s="2" t="s">
        <v>2189</v>
      </c>
      <c r="G647" s="2" t="s">
        <v>16</v>
      </c>
      <c r="H647" s="65">
        <v>11949000</v>
      </c>
      <c r="I647" s="2" t="s">
        <v>2194</v>
      </c>
      <c r="J647" s="3">
        <v>46003</v>
      </c>
      <c r="K647" s="2" t="s">
        <v>90</v>
      </c>
      <c r="L647" s="3">
        <v>46009</v>
      </c>
      <c r="M647" s="2" t="s">
        <v>25</v>
      </c>
      <c r="N647" s="2" t="s">
        <v>17</v>
      </c>
      <c r="O647" s="2">
        <f>L647-J647+1</f>
        <v>7</v>
      </c>
      <c r="P647" s="89"/>
    </row>
    <row r="648" spans="1:16">
      <c r="A648" s="2">
        <v>636</v>
      </c>
      <c r="B648" s="67" t="s">
        <v>1155</v>
      </c>
      <c r="C648" s="2" t="s">
        <v>10</v>
      </c>
      <c r="D648" s="2" t="s">
        <v>12</v>
      </c>
      <c r="E648" s="2" t="s">
        <v>1466</v>
      </c>
      <c r="F648" s="2" t="s">
        <v>2199</v>
      </c>
      <c r="G648" s="2" t="s">
        <v>13</v>
      </c>
      <c r="H648" s="65">
        <v>98988000</v>
      </c>
      <c r="I648" s="2" t="s">
        <v>2202</v>
      </c>
      <c r="J648" s="3">
        <v>46003</v>
      </c>
      <c r="K648" s="2" t="s">
        <v>90</v>
      </c>
      <c r="L648" s="3">
        <v>46007</v>
      </c>
      <c r="M648" s="2" t="s">
        <v>132</v>
      </c>
      <c r="N648" s="2" t="s">
        <v>17</v>
      </c>
      <c r="O648" s="2">
        <f t="shared" si="52"/>
        <v>5</v>
      </c>
      <c r="P648" s="89"/>
    </row>
    <row r="649" spans="1:16">
      <c r="A649" s="2">
        <v>637</v>
      </c>
      <c r="B649" s="67" t="s">
        <v>1155</v>
      </c>
      <c r="C649" s="2" t="s">
        <v>9</v>
      </c>
      <c r="D649" s="2" t="s">
        <v>12</v>
      </c>
      <c r="E649" s="2" t="s">
        <v>28</v>
      </c>
      <c r="F649" s="2" t="s">
        <v>2200</v>
      </c>
      <c r="G649" s="2" t="s">
        <v>13</v>
      </c>
      <c r="H649" s="65">
        <v>48677000</v>
      </c>
      <c r="I649" s="2" t="s">
        <v>1160</v>
      </c>
      <c r="J649" s="3">
        <v>46003</v>
      </c>
      <c r="K649" s="2" t="s">
        <v>90</v>
      </c>
      <c r="L649" s="3">
        <v>46006</v>
      </c>
      <c r="M649" s="2" t="s">
        <v>70</v>
      </c>
      <c r="N649" s="2" t="s">
        <v>17</v>
      </c>
      <c r="O649" s="2">
        <f t="shared" si="52"/>
        <v>4</v>
      </c>
      <c r="P649" s="89"/>
    </row>
    <row r="650" spans="1:16">
      <c r="A650" s="2">
        <v>638</v>
      </c>
      <c r="B650" s="67" t="s">
        <v>1155</v>
      </c>
      <c r="C650" s="2" t="s">
        <v>9</v>
      </c>
      <c r="D650" s="2" t="s">
        <v>12</v>
      </c>
      <c r="E650" s="2" t="s">
        <v>1463</v>
      </c>
      <c r="F650" s="2" t="s">
        <v>2205</v>
      </c>
      <c r="G650" s="2" t="s">
        <v>14</v>
      </c>
      <c r="H650" s="65">
        <v>110088000</v>
      </c>
      <c r="I650" s="2" t="s">
        <v>2206</v>
      </c>
      <c r="J650" s="3">
        <v>46003</v>
      </c>
      <c r="K650" s="2" t="s">
        <v>90</v>
      </c>
      <c r="L650" s="3">
        <v>46007</v>
      </c>
      <c r="M650" s="2" t="s">
        <v>132</v>
      </c>
      <c r="N650" s="2" t="s">
        <v>17</v>
      </c>
      <c r="O650" s="2">
        <f>L650-J650+1</f>
        <v>5</v>
      </c>
      <c r="P650" s="89"/>
    </row>
    <row r="651" spans="1:16">
      <c r="A651" s="2">
        <v>639</v>
      </c>
      <c r="B651" s="67" t="s">
        <v>1155</v>
      </c>
      <c r="C651" s="2" t="s">
        <v>10</v>
      </c>
      <c r="D651" s="2" t="s">
        <v>12</v>
      </c>
      <c r="E651" s="2" t="s">
        <v>28</v>
      </c>
      <c r="F651" s="2" t="s">
        <v>1909</v>
      </c>
      <c r="G651" s="2" t="s">
        <v>13</v>
      </c>
      <c r="H651" s="65">
        <v>2761000</v>
      </c>
      <c r="I651" s="2" t="s">
        <v>2203</v>
      </c>
      <c r="J651" s="3">
        <v>46006</v>
      </c>
      <c r="K651" s="2" t="s">
        <v>70</v>
      </c>
      <c r="L651" s="3">
        <v>46009</v>
      </c>
      <c r="M651" s="2" t="s">
        <v>25</v>
      </c>
      <c r="N651" s="2" t="s">
        <v>17</v>
      </c>
      <c r="O651" s="2">
        <f t="shared" si="52"/>
        <v>4</v>
      </c>
      <c r="P651" s="89"/>
    </row>
    <row r="652" spans="1:16">
      <c r="A652" s="2">
        <v>640</v>
      </c>
      <c r="B652" s="67" t="s">
        <v>1155</v>
      </c>
      <c r="C652" s="2" t="s">
        <v>10</v>
      </c>
      <c r="D652" s="2" t="s">
        <v>12</v>
      </c>
      <c r="E652" s="2" t="s">
        <v>28</v>
      </c>
      <c r="F652" s="2" t="s">
        <v>1909</v>
      </c>
      <c r="G652" s="2" t="s">
        <v>16</v>
      </c>
      <c r="H652" s="65">
        <v>2761000</v>
      </c>
      <c r="I652" s="2" t="s">
        <v>454</v>
      </c>
      <c r="J652" s="3">
        <v>46006</v>
      </c>
      <c r="K652" s="2" t="s">
        <v>70</v>
      </c>
      <c r="L652" s="3">
        <v>46010</v>
      </c>
      <c r="M652" s="2" t="s">
        <v>90</v>
      </c>
      <c r="N652" s="2" t="s">
        <v>17</v>
      </c>
      <c r="O652" s="2">
        <f t="shared" ref="O652" si="53">L652-J652+1</f>
        <v>5</v>
      </c>
      <c r="P652" s="89"/>
    </row>
    <row r="653" spans="1:16">
      <c r="A653" s="2">
        <v>641</v>
      </c>
      <c r="B653" s="67" t="s">
        <v>1155</v>
      </c>
      <c r="C653" s="2" t="s">
        <v>21</v>
      </c>
      <c r="D653" s="2" t="s">
        <v>12</v>
      </c>
      <c r="E653" s="2" t="s">
        <v>28</v>
      </c>
      <c r="F653" s="2" t="s">
        <v>2201</v>
      </c>
      <c r="G653" s="2" t="s">
        <v>13</v>
      </c>
      <c r="H653" s="65">
        <v>27000000</v>
      </c>
      <c r="I653" s="2" t="s">
        <v>2204</v>
      </c>
      <c r="J653" s="3">
        <v>46007</v>
      </c>
      <c r="K653" s="2" t="s">
        <v>132</v>
      </c>
      <c r="L653" s="3">
        <v>46007</v>
      </c>
      <c r="M653" s="2" t="s">
        <v>132</v>
      </c>
      <c r="N653" s="2" t="s">
        <v>17</v>
      </c>
      <c r="O653" s="2">
        <f t="shared" si="52"/>
        <v>1</v>
      </c>
      <c r="P653" s="89"/>
    </row>
    <row r="654" spans="1:16">
      <c r="A654" s="2">
        <v>642</v>
      </c>
      <c r="B654" s="67" t="s">
        <v>1155</v>
      </c>
      <c r="C654" s="2" t="s">
        <v>10</v>
      </c>
      <c r="D654" s="2" t="s">
        <v>12</v>
      </c>
      <c r="E654" s="2" t="s">
        <v>28</v>
      </c>
      <c r="F654" s="2" t="s">
        <v>2207</v>
      </c>
      <c r="G654" s="2" t="s">
        <v>13</v>
      </c>
      <c r="H654" s="65">
        <v>24959000</v>
      </c>
      <c r="I654" s="2" t="s">
        <v>249</v>
      </c>
      <c r="J654" s="3">
        <v>46009</v>
      </c>
      <c r="K654" s="2" t="s">
        <v>25</v>
      </c>
      <c r="L654" s="3">
        <v>46014</v>
      </c>
      <c r="M654" s="2" t="s">
        <v>132</v>
      </c>
      <c r="N654" s="2" t="s">
        <v>17</v>
      </c>
      <c r="O654" s="2">
        <f t="shared" si="52"/>
        <v>6</v>
      </c>
      <c r="P654" s="89"/>
    </row>
    <row r="655" spans="1:16">
      <c r="A655" s="2">
        <v>643</v>
      </c>
      <c r="B655" s="67" t="s">
        <v>1156</v>
      </c>
      <c r="C655" s="2" t="s">
        <v>10</v>
      </c>
      <c r="D655" s="2" t="s">
        <v>12</v>
      </c>
      <c r="E655" s="2" t="s">
        <v>28</v>
      </c>
      <c r="F655" s="2" t="s">
        <v>2207</v>
      </c>
      <c r="G655" s="2" t="s">
        <v>13</v>
      </c>
      <c r="H655" s="65">
        <v>24959000</v>
      </c>
      <c r="I655" s="2" t="s">
        <v>249</v>
      </c>
      <c r="J655" s="3">
        <v>46009</v>
      </c>
      <c r="K655" s="2" t="s">
        <v>25</v>
      </c>
      <c r="L655" s="3">
        <v>46014</v>
      </c>
      <c r="M655" s="2" t="s">
        <v>132</v>
      </c>
      <c r="N655" s="2" t="s">
        <v>17</v>
      </c>
      <c r="O655" s="2">
        <f t="shared" si="52"/>
        <v>6</v>
      </c>
      <c r="P655" s="89"/>
    </row>
    <row r="656" spans="1:16">
      <c r="A656" s="2">
        <v>644</v>
      </c>
      <c r="B656" s="67" t="s">
        <v>1155</v>
      </c>
      <c r="C656" s="2" t="s">
        <v>21</v>
      </c>
      <c r="D656" s="2" t="s">
        <v>12</v>
      </c>
      <c r="E656" s="2" t="s">
        <v>28</v>
      </c>
      <c r="F656" s="2" t="s">
        <v>1771</v>
      </c>
      <c r="G656" s="2" t="s">
        <v>13</v>
      </c>
      <c r="H656" s="65">
        <v>7219000</v>
      </c>
      <c r="I656" s="2" t="s">
        <v>2208</v>
      </c>
      <c r="J656" s="3">
        <v>46010</v>
      </c>
      <c r="K656" s="2" t="s">
        <v>90</v>
      </c>
      <c r="L656" s="3">
        <v>46013</v>
      </c>
      <c r="M656" s="2" t="s">
        <v>70</v>
      </c>
      <c r="N656" s="2" t="s">
        <v>17</v>
      </c>
      <c r="O656" s="2">
        <f t="shared" si="52"/>
        <v>4</v>
      </c>
      <c r="P656" s="89"/>
    </row>
    <row r="657" spans="1:16">
      <c r="A657" s="2">
        <v>645</v>
      </c>
      <c r="B657" s="67" t="s">
        <v>1155</v>
      </c>
      <c r="C657" s="2" t="s">
        <v>9</v>
      </c>
      <c r="D657" s="2" t="s">
        <v>12</v>
      </c>
      <c r="E657" s="2" t="s">
        <v>28</v>
      </c>
      <c r="F657" s="2" t="s">
        <v>1970</v>
      </c>
      <c r="G657" s="2" t="s">
        <v>13</v>
      </c>
      <c r="H657" s="65">
        <v>27150000</v>
      </c>
      <c r="I657" s="2" t="s">
        <v>2213</v>
      </c>
      <c r="J657" s="3">
        <v>46010</v>
      </c>
      <c r="K657" s="2" t="s">
        <v>90</v>
      </c>
      <c r="L657" s="3">
        <v>46014</v>
      </c>
      <c r="M657" s="2" t="s">
        <v>132</v>
      </c>
      <c r="N657" s="2" t="s">
        <v>17</v>
      </c>
      <c r="O657" s="2">
        <f t="shared" ref="O657:O680" si="54">L657-J657+1</f>
        <v>5</v>
      </c>
      <c r="P657" s="89"/>
    </row>
    <row r="658" spans="1:16">
      <c r="A658" s="2">
        <v>646</v>
      </c>
      <c r="B658" s="67" t="s">
        <v>1155</v>
      </c>
      <c r="C658" s="2" t="s">
        <v>10</v>
      </c>
      <c r="D658" s="2" t="s">
        <v>12</v>
      </c>
      <c r="E658" s="2" t="s">
        <v>1463</v>
      </c>
      <c r="F658" s="2" t="s">
        <v>2216</v>
      </c>
      <c r="G658" s="2" t="s">
        <v>13</v>
      </c>
      <c r="H658" s="65">
        <v>19977000</v>
      </c>
      <c r="I658" s="2" t="s">
        <v>539</v>
      </c>
      <c r="J658" s="3">
        <v>46010</v>
      </c>
      <c r="K658" s="2" t="s">
        <v>90</v>
      </c>
      <c r="L658" s="3">
        <v>46014</v>
      </c>
      <c r="M658" s="2" t="s">
        <v>132</v>
      </c>
      <c r="N658" s="2" t="s">
        <v>17</v>
      </c>
      <c r="O658" s="2">
        <f t="shared" si="54"/>
        <v>5</v>
      </c>
      <c r="P658" s="89"/>
    </row>
    <row r="659" spans="1:16">
      <c r="A659" s="2">
        <v>647</v>
      </c>
      <c r="B659" s="67" t="s">
        <v>1155</v>
      </c>
      <c r="C659" s="2" t="s">
        <v>11</v>
      </c>
      <c r="D659" s="2" t="s">
        <v>12</v>
      </c>
      <c r="E659" s="2" t="s">
        <v>28</v>
      </c>
      <c r="F659" s="2" t="s">
        <v>2209</v>
      </c>
      <c r="G659" s="2" t="s">
        <v>13</v>
      </c>
      <c r="H659" s="65">
        <v>4576000</v>
      </c>
      <c r="I659" s="2" t="s">
        <v>101</v>
      </c>
      <c r="J659" s="3">
        <v>46013</v>
      </c>
      <c r="K659" s="2" t="s">
        <v>70</v>
      </c>
      <c r="L659" s="3">
        <v>46020</v>
      </c>
      <c r="M659" s="2" t="s">
        <v>70</v>
      </c>
      <c r="N659" s="2" t="s">
        <v>17</v>
      </c>
      <c r="O659" s="2">
        <f t="shared" si="54"/>
        <v>8</v>
      </c>
      <c r="P659" s="89"/>
    </row>
    <row r="660" spans="1:16">
      <c r="A660" s="2">
        <v>648</v>
      </c>
      <c r="B660" s="67" t="s">
        <v>1155</v>
      </c>
      <c r="C660" s="2" t="s">
        <v>22</v>
      </c>
      <c r="D660" s="2" t="s">
        <v>12</v>
      </c>
      <c r="E660" s="2" t="s">
        <v>1463</v>
      </c>
      <c r="F660" s="2" t="s">
        <v>1972</v>
      </c>
      <c r="G660" s="2" t="s">
        <v>13</v>
      </c>
      <c r="H660" s="65">
        <v>50000000</v>
      </c>
      <c r="I660" s="2" t="s">
        <v>2214</v>
      </c>
      <c r="J660" s="3">
        <v>46013</v>
      </c>
      <c r="K660" s="2" t="s">
        <v>70</v>
      </c>
      <c r="L660" s="3">
        <v>46014</v>
      </c>
      <c r="M660" s="2" t="s">
        <v>132</v>
      </c>
      <c r="N660" s="2" t="s">
        <v>17</v>
      </c>
      <c r="O660" s="2">
        <f t="shared" si="54"/>
        <v>2</v>
      </c>
      <c r="P660" s="89"/>
    </row>
    <row r="661" spans="1:16">
      <c r="A661" s="2">
        <v>649</v>
      </c>
      <c r="B661" s="67" t="s">
        <v>1155</v>
      </c>
      <c r="C661" s="2" t="s">
        <v>9</v>
      </c>
      <c r="D661" s="2" t="s">
        <v>12</v>
      </c>
      <c r="E661" s="2" t="s">
        <v>1463</v>
      </c>
      <c r="F661" s="2" t="s">
        <v>2172</v>
      </c>
      <c r="G661" s="2" t="s">
        <v>16</v>
      </c>
      <c r="H661" s="65">
        <v>15947000</v>
      </c>
      <c r="I661" s="2" t="s">
        <v>2219</v>
      </c>
      <c r="J661" s="3">
        <v>46013</v>
      </c>
      <c r="K661" s="2" t="s">
        <v>70</v>
      </c>
      <c r="L661" s="3">
        <v>46015</v>
      </c>
      <c r="M661" s="2" t="s">
        <v>24</v>
      </c>
      <c r="N661" s="2" t="s">
        <v>17</v>
      </c>
      <c r="O661" s="2">
        <f t="shared" si="54"/>
        <v>3</v>
      </c>
      <c r="P661" s="89"/>
    </row>
    <row r="662" spans="1:16">
      <c r="A662" s="2">
        <v>650</v>
      </c>
      <c r="B662" s="67" t="s">
        <v>1155</v>
      </c>
      <c r="C662" s="2" t="s">
        <v>21</v>
      </c>
      <c r="D662" s="2" t="s">
        <v>12</v>
      </c>
      <c r="E662" s="2" t="s">
        <v>1466</v>
      </c>
      <c r="F662" s="2" t="s">
        <v>2217</v>
      </c>
      <c r="G662" s="2" t="s">
        <v>14</v>
      </c>
      <c r="H662" s="65">
        <v>33484010</v>
      </c>
      <c r="I662" s="2" t="s">
        <v>2218</v>
      </c>
      <c r="J662" s="3">
        <v>46014</v>
      </c>
      <c r="K662" s="2" t="s">
        <v>132</v>
      </c>
      <c r="L662" s="3">
        <v>46015</v>
      </c>
      <c r="M662" s="2" t="s">
        <v>24</v>
      </c>
      <c r="N662" s="2" t="s">
        <v>17</v>
      </c>
      <c r="O662" s="2">
        <f t="shared" si="54"/>
        <v>2</v>
      </c>
      <c r="P662" s="89"/>
    </row>
    <row r="663" spans="1:16">
      <c r="A663" s="2">
        <v>651</v>
      </c>
      <c r="B663" s="67" t="s">
        <v>1155</v>
      </c>
      <c r="C663" s="2" t="s">
        <v>21</v>
      </c>
      <c r="D663" s="2" t="s">
        <v>12</v>
      </c>
      <c r="E663" s="2" t="s">
        <v>28</v>
      </c>
      <c r="F663" s="2" t="s">
        <v>1667</v>
      </c>
      <c r="G663" s="2" t="s">
        <v>16</v>
      </c>
      <c r="H663" s="65">
        <v>7620000</v>
      </c>
      <c r="I663" s="2" t="s">
        <v>2220</v>
      </c>
      <c r="J663" s="3">
        <v>46014</v>
      </c>
      <c r="K663" s="2" t="s">
        <v>132</v>
      </c>
      <c r="L663" s="3">
        <v>46015</v>
      </c>
      <c r="M663" s="2" t="s">
        <v>24</v>
      </c>
      <c r="N663" s="2" t="s">
        <v>17</v>
      </c>
      <c r="O663" s="2">
        <f t="shared" si="54"/>
        <v>2</v>
      </c>
      <c r="P663" s="89"/>
    </row>
    <row r="664" spans="1:16">
      <c r="A664" s="2">
        <v>652</v>
      </c>
      <c r="B664" s="67" t="s">
        <v>1155</v>
      </c>
      <c r="C664" s="2" t="s">
        <v>21</v>
      </c>
      <c r="D664" s="2" t="s">
        <v>12</v>
      </c>
      <c r="E664" s="2" t="s">
        <v>28</v>
      </c>
      <c r="F664" s="2" t="s">
        <v>2211</v>
      </c>
      <c r="G664" s="2" t="s">
        <v>13</v>
      </c>
      <c r="H664" s="65">
        <v>8231000</v>
      </c>
      <c r="I664" s="2" t="s">
        <v>2215</v>
      </c>
      <c r="J664" s="3">
        <v>46015</v>
      </c>
      <c r="K664" s="2" t="s">
        <v>24</v>
      </c>
      <c r="L664" s="3">
        <v>46020</v>
      </c>
      <c r="M664" s="2" t="s">
        <v>70</v>
      </c>
      <c r="N664" s="2" t="s">
        <v>17</v>
      </c>
      <c r="O664" s="2">
        <f t="shared" si="54"/>
        <v>6</v>
      </c>
      <c r="P664" s="89"/>
    </row>
    <row r="665" spans="1:16">
      <c r="A665" s="2">
        <v>653</v>
      </c>
      <c r="B665" s="67" t="s">
        <v>1155</v>
      </c>
      <c r="C665" s="2" t="s">
        <v>10</v>
      </c>
      <c r="D665" s="2" t="s">
        <v>12</v>
      </c>
      <c r="E665" s="2" t="s">
        <v>28</v>
      </c>
      <c r="F665" s="2" t="s">
        <v>2212</v>
      </c>
      <c r="G665" s="2" t="s">
        <v>13</v>
      </c>
      <c r="H665" s="65">
        <v>53240000</v>
      </c>
      <c r="I665" s="2" t="s">
        <v>1707</v>
      </c>
      <c r="J665" s="3">
        <v>46015</v>
      </c>
      <c r="K665" s="2" t="s">
        <v>24</v>
      </c>
      <c r="L665" s="3">
        <v>46020</v>
      </c>
      <c r="M665" s="2" t="s">
        <v>70</v>
      </c>
      <c r="N665" s="2" t="s">
        <v>17</v>
      </c>
      <c r="O665" s="2">
        <f t="shared" si="54"/>
        <v>6</v>
      </c>
      <c r="P665" s="89"/>
    </row>
    <row r="666" spans="1:16">
      <c r="A666" s="2">
        <v>654</v>
      </c>
      <c r="B666" s="67" t="s">
        <v>1155</v>
      </c>
      <c r="C666" s="2" t="s">
        <v>10</v>
      </c>
      <c r="D666" s="2" t="s">
        <v>12</v>
      </c>
      <c r="E666" s="2" t="s">
        <v>28</v>
      </c>
      <c r="F666" s="2" t="s">
        <v>2212</v>
      </c>
      <c r="G666" s="2" t="s">
        <v>16</v>
      </c>
      <c r="H666" s="65">
        <v>15620000</v>
      </c>
      <c r="I666" s="2" t="s">
        <v>1657</v>
      </c>
      <c r="J666" s="3">
        <v>46015</v>
      </c>
      <c r="K666" s="2" t="s">
        <v>24</v>
      </c>
      <c r="L666" s="3">
        <v>46022</v>
      </c>
      <c r="M666" s="2" t="s">
        <v>24</v>
      </c>
      <c r="N666" s="2" t="s">
        <v>17</v>
      </c>
      <c r="O666" s="2">
        <f>L666-J666+1</f>
        <v>8</v>
      </c>
      <c r="P666" s="89"/>
    </row>
    <row r="667" spans="1:16">
      <c r="A667" s="2">
        <v>655</v>
      </c>
      <c r="B667" s="67" t="s">
        <v>1155</v>
      </c>
      <c r="C667" s="2" t="s">
        <v>21</v>
      </c>
      <c r="D667" s="2" t="s">
        <v>12</v>
      </c>
      <c r="E667" s="2" t="s">
        <v>28</v>
      </c>
      <c r="F667" s="2" t="s">
        <v>2119</v>
      </c>
      <c r="G667" s="2" t="s">
        <v>13</v>
      </c>
      <c r="H667" s="65">
        <v>25217000</v>
      </c>
      <c r="I667" s="2" t="s">
        <v>678</v>
      </c>
      <c r="J667" s="3">
        <v>46017</v>
      </c>
      <c r="K667" s="2" t="s">
        <v>90</v>
      </c>
      <c r="L667" s="3">
        <v>46020</v>
      </c>
      <c r="M667" s="2" t="s">
        <v>70</v>
      </c>
      <c r="N667" s="2" t="s">
        <v>17</v>
      </c>
      <c r="O667" s="2">
        <f t="shared" si="54"/>
        <v>4</v>
      </c>
      <c r="P667" s="89"/>
    </row>
    <row r="668" spans="1:16">
      <c r="A668" s="2">
        <v>656</v>
      </c>
      <c r="B668" s="67" t="s">
        <v>1155</v>
      </c>
      <c r="C668" s="2" t="s">
        <v>21</v>
      </c>
      <c r="D668" s="2" t="s">
        <v>12</v>
      </c>
      <c r="E668" s="2" t="s">
        <v>1463</v>
      </c>
      <c r="F668" s="2" t="s">
        <v>2221</v>
      </c>
      <c r="G668" s="2" t="s">
        <v>13</v>
      </c>
      <c r="H668" s="65">
        <v>54358000</v>
      </c>
      <c r="I668" s="2" t="s">
        <v>2222</v>
      </c>
      <c r="J668" s="3">
        <v>46017</v>
      </c>
      <c r="K668" s="2" t="s">
        <v>90</v>
      </c>
      <c r="L668" s="3">
        <v>46020</v>
      </c>
      <c r="M668" s="2" t="s">
        <v>70</v>
      </c>
      <c r="N668" s="2" t="s">
        <v>17</v>
      </c>
      <c r="O668" s="2">
        <f t="shared" si="54"/>
        <v>4</v>
      </c>
      <c r="P668" s="89"/>
    </row>
    <row r="669" spans="1:16">
      <c r="A669" s="2">
        <v>657</v>
      </c>
      <c r="B669" s="67" t="s">
        <v>1155</v>
      </c>
      <c r="C669" s="2" t="s">
        <v>9</v>
      </c>
      <c r="D669" s="2" t="s">
        <v>12</v>
      </c>
      <c r="E669" s="2" t="s">
        <v>1466</v>
      </c>
      <c r="F669" s="2" t="s">
        <v>2152</v>
      </c>
      <c r="G669" s="2" t="s">
        <v>13</v>
      </c>
      <c r="H669" s="65">
        <v>153001000</v>
      </c>
      <c r="I669" s="2" t="s">
        <v>2223</v>
      </c>
      <c r="J669" s="3">
        <v>46017</v>
      </c>
      <c r="K669" s="2" t="s">
        <v>90</v>
      </c>
      <c r="L669" s="3">
        <v>46021</v>
      </c>
      <c r="M669" s="2" t="s">
        <v>132</v>
      </c>
      <c r="N669" s="2" t="s">
        <v>17</v>
      </c>
      <c r="O669" s="2">
        <f t="shared" si="54"/>
        <v>5</v>
      </c>
      <c r="P669" s="89"/>
    </row>
    <row r="670" spans="1:16">
      <c r="A670" s="2">
        <v>658</v>
      </c>
      <c r="B670" s="67" t="s">
        <v>1155</v>
      </c>
      <c r="C670" s="2" t="s">
        <v>22</v>
      </c>
      <c r="D670" s="2" t="s">
        <v>12</v>
      </c>
      <c r="E670" s="2" t="s">
        <v>1463</v>
      </c>
      <c r="F670" s="2" t="s">
        <v>2171</v>
      </c>
      <c r="G670" s="2" t="s">
        <v>16</v>
      </c>
      <c r="H670" s="65">
        <v>28930000</v>
      </c>
      <c r="I670" s="2" t="s">
        <v>1657</v>
      </c>
      <c r="J670" s="3">
        <v>46017</v>
      </c>
      <c r="K670" s="2" t="s">
        <v>90</v>
      </c>
      <c r="L670" s="3">
        <v>46020</v>
      </c>
      <c r="M670" s="2" t="s">
        <v>70</v>
      </c>
      <c r="N670" s="2" t="s">
        <v>17</v>
      </c>
      <c r="O670" s="2">
        <f t="shared" si="54"/>
        <v>4</v>
      </c>
      <c r="P670" s="89"/>
    </row>
    <row r="671" spans="1:16">
      <c r="A671" s="2">
        <v>659</v>
      </c>
      <c r="B671" s="67" t="s">
        <v>1155</v>
      </c>
      <c r="C671" s="2" t="s">
        <v>9</v>
      </c>
      <c r="D671" s="2" t="s">
        <v>12</v>
      </c>
      <c r="E671" s="2" t="s">
        <v>1466</v>
      </c>
      <c r="F671" s="2" t="s">
        <v>2152</v>
      </c>
      <c r="G671" s="2" t="s">
        <v>16</v>
      </c>
      <c r="H671" s="65">
        <v>31670000</v>
      </c>
      <c r="I671" s="2" t="s">
        <v>2224</v>
      </c>
      <c r="J671" s="3">
        <v>46017</v>
      </c>
      <c r="K671" s="2" t="s">
        <v>90</v>
      </c>
      <c r="L671" s="3">
        <v>46022</v>
      </c>
      <c r="M671" s="2" t="s">
        <v>24</v>
      </c>
      <c r="N671" s="2" t="s">
        <v>17</v>
      </c>
      <c r="O671" s="2">
        <f t="shared" si="54"/>
        <v>6</v>
      </c>
      <c r="P671" s="89"/>
    </row>
    <row r="672" spans="1:16">
      <c r="A672" s="2">
        <v>660</v>
      </c>
      <c r="B672" s="67" t="s">
        <v>1155</v>
      </c>
      <c r="C672" s="2" t="s">
        <v>21</v>
      </c>
      <c r="D672" s="2" t="s">
        <v>12</v>
      </c>
      <c r="E672" s="2" t="s">
        <v>28</v>
      </c>
      <c r="F672" s="2" t="s">
        <v>1637</v>
      </c>
      <c r="G672" s="2" t="s">
        <v>16</v>
      </c>
      <c r="H672" s="65">
        <v>4989600</v>
      </c>
      <c r="I672" s="2" t="s">
        <v>2225</v>
      </c>
      <c r="J672" s="3">
        <v>46020</v>
      </c>
      <c r="K672" s="2" t="s">
        <v>70</v>
      </c>
      <c r="L672" s="3">
        <v>46020</v>
      </c>
      <c r="M672" s="2" t="s">
        <v>70</v>
      </c>
      <c r="N672" s="2" t="s">
        <v>17</v>
      </c>
      <c r="O672" s="2">
        <f t="shared" si="54"/>
        <v>1</v>
      </c>
      <c r="P672" s="89"/>
    </row>
    <row r="673" spans="1:16">
      <c r="A673" s="2">
        <v>661</v>
      </c>
      <c r="B673" s="67" t="s">
        <v>1155</v>
      </c>
      <c r="C673" s="2" t="s">
        <v>22</v>
      </c>
      <c r="D673" s="2" t="s">
        <v>12</v>
      </c>
      <c r="E673" s="2" t="s">
        <v>1463</v>
      </c>
      <c r="F673" s="2" t="s">
        <v>2226</v>
      </c>
      <c r="G673" s="2" t="s">
        <v>13</v>
      </c>
      <c r="H673" s="65">
        <v>16460000</v>
      </c>
      <c r="I673" s="2" t="s">
        <v>2227</v>
      </c>
      <c r="J673" s="3">
        <v>46020</v>
      </c>
      <c r="K673" s="2" t="s">
        <v>70</v>
      </c>
      <c r="L673" s="3">
        <v>46022</v>
      </c>
      <c r="M673" s="2" t="s">
        <v>24</v>
      </c>
      <c r="N673" s="2" t="s">
        <v>17</v>
      </c>
      <c r="O673" s="2">
        <f t="shared" si="54"/>
        <v>3</v>
      </c>
      <c r="P673" s="89"/>
    </row>
    <row r="674" spans="1:16">
      <c r="A674" s="2">
        <v>662</v>
      </c>
      <c r="B674" s="67" t="s">
        <v>1155</v>
      </c>
      <c r="C674" s="2" t="s">
        <v>10</v>
      </c>
      <c r="D674" s="2" t="s">
        <v>12</v>
      </c>
      <c r="E674" s="2" t="s">
        <v>113</v>
      </c>
      <c r="F674" s="2" t="s">
        <v>2210</v>
      </c>
      <c r="G674" s="2" t="s">
        <v>13</v>
      </c>
      <c r="H674" s="65">
        <v>19980000</v>
      </c>
      <c r="I674" s="2" t="s">
        <v>904</v>
      </c>
      <c r="J674" s="3">
        <v>46020</v>
      </c>
      <c r="K674" s="2" t="s">
        <v>70</v>
      </c>
      <c r="L674" s="3">
        <v>46021</v>
      </c>
      <c r="M674" s="2" t="s">
        <v>132</v>
      </c>
      <c r="N674" s="2" t="s">
        <v>17</v>
      </c>
      <c r="O674" s="2">
        <f>L674-J674+1</f>
        <v>2</v>
      </c>
      <c r="P674" s="89"/>
    </row>
    <row r="675" spans="1:16">
      <c r="A675" s="2">
        <v>663</v>
      </c>
      <c r="B675" s="67" t="s">
        <v>1155</v>
      </c>
      <c r="C675" s="2" t="s">
        <v>10</v>
      </c>
      <c r="D675" s="2" t="s">
        <v>12</v>
      </c>
      <c r="E675" s="2" t="s">
        <v>28</v>
      </c>
      <c r="F675" s="2" t="s">
        <v>1578</v>
      </c>
      <c r="G675" s="2" t="s">
        <v>13</v>
      </c>
      <c r="H675" s="65">
        <v>45000000</v>
      </c>
      <c r="I675" s="2" t="s">
        <v>2230</v>
      </c>
      <c r="J675" s="3">
        <v>46021</v>
      </c>
      <c r="K675" s="2" t="s">
        <v>132</v>
      </c>
      <c r="L675" s="3">
        <v>46022</v>
      </c>
      <c r="M675" s="2" t="s">
        <v>24</v>
      </c>
      <c r="N675" s="2" t="s">
        <v>17</v>
      </c>
      <c r="O675" s="2">
        <f t="shared" si="54"/>
        <v>2</v>
      </c>
      <c r="P675" s="89"/>
    </row>
    <row r="676" spans="1:16">
      <c r="A676" s="2">
        <v>664</v>
      </c>
      <c r="B676" s="67" t="s">
        <v>1155</v>
      </c>
      <c r="C676" s="2" t="s">
        <v>22</v>
      </c>
      <c r="D676" s="2" t="s">
        <v>12</v>
      </c>
      <c r="E676" s="2" t="s">
        <v>1466</v>
      </c>
      <c r="F676" s="2" t="s">
        <v>2228</v>
      </c>
      <c r="G676" s="2" t="s">
        <v>13</v>
      </c>
      <c r="H676" s="65">
        <v>17501000</v>
      </c>
      <c r="I676" s="2" t="s">
        <v>151</v>
      </c>
      <c r="J676" s="3">
        <v>46021</v>
      </c>
      <c r="K676" s="2" t="s">
        <v>132</v>
      </c>
      <c r="L676" s="3">
        <v>46022</v>
      </c>
      <c r="M676" s="2" t="s">
        <v>24</v>
      </c>
      <c r="N676" s="2" t="s">
        <v>17</v>
      </c>
      <c r="O676" s="2">
        <f t="shared" si="54"/>
        <v>2</v>
      </c>
      <c r="P676" s="89"/>
    </row>
    <row r="677" spans="1:16">
      <c r="A677" s="2">
        <v>665</v>
      </c>
      <c r="B677" s="67" t="s">
        <v>1155</v>
      </c>
      <c r="C677" s="2" t="s">
        <v>9</v>
      </c>
      <c r="D677" s="2" t="s">
        <v>12</v>
      </c>
      <c r="E677" s="2" t="s">
        <v>28</v>
      </c>
      <c r="F677" s="2" t="s">
        <v>2229</v>
      </c>
      <c r="G677" s="2" t="s">
        <v>13</v>
      </c>
      <c r="H677" s="65">
        <v>13800000</v>
      </c>
      <c r="I677" s="2" t="s">
        <v>2231</v>
      </c>
      <c r="J677" s="3">
        <v>46021</v>
      </c>
      <c r="K677" s="2" t="s">
        <v>132</v>
      </c>
      <c r="L677" s="3">
        <v>46022</v>
      </c>
      <c r="M677" s="2" t="s">
        <v>24</v>
      </c>
      <c r="N677" s="2" t="s">
        <v>17</v>
      </c>
      <c r="O677" s="2">
        <f t="shared" si="54"/>
        <v>2</v>
      </c>
      <c r="P677" s="89"/>
    </row>
    <row r="678" spans="1:16">
      <c r="A678" s="2">
        <v>666</v>
      </c>
      <c r="B678" s="67" t="s">
        <v>1155</v>
      </c>
      <c r="C678" s="2" t="s">
        <v>10</v>
      </c>
      <c r="D678" s="2" t="s">
        <v>12</v>
      </c>
      <c r="E678" s="2" t="s">
        <v>28</v>
      </c>
      <c r="F678" s="2" t="s">
        <v>1578</v>
      </c>
      <c r="G678" s="2" t="s">
        <v>16</v>
      </c>
      <c r="H678" s="65">
        <v>6600000</v>
      </c>
      <c r="I678" s="2" t="s">
        <v>2232</v>
      </c>
      <c r="J678" s="3">
        <v>46021</v>
      </c>
      <c r="K678" s="2" t="s">
        <v>132</v>
      </c>
      <c r="L678" s="3">
        <v>46022</v>
      </c>
      <c r="M678" s="2" t="s">
        <v>24</v>
      </c>
      <c r="N678" s="2" t="s">
        <v>17</v>
      </c>
      <c r="O678" s="2">
        <f t="shared" si="54"/>
        <v>2</v>
      </c>
      <c r="P678" s="89"/>
    </row>
    <row r="679" spans="1:16">
      <c r="A679" s="2">
        <v>667</v>
      </c>
      <c r="B679" s="67" t="s">
        <v>1155</v>
      </c>
      <c r="C679" s="2" t="s">
        <v>10</v>
      </c>
      <c r="D679" s="2" t="s">
        <v>12</v>
      </c>
      <c r="E679" s="2" t="s">
        <v>1466</v>
      </c>
      <c r="F679" s="2" t="s">
        <v>2233</v>
      </c>
      <c r="G679" s="2" t="s">
        <v>13</v>
      </c>
      <c r="H679" s="65">
        <v>54802000</v>
      </c>
      <c r="I679" s="2" t="s">
        <v>2160</v>
      </c>
      <c r="J679" s="3">
        <v>46022</v>
      </c>
      <c r="K679" s="2" t="s">
        <v>24</v>
      </c>
      <c r="L679" s="3">
        <v>46022</v>
      </c>
      <c r="M679" s="2" t="s">
        <v>24</v>
      </c>
      <c r="N679" s="2" t="s">
        <v>17</v>
      </c>
      <c r="O679" s="2">
        <f t="shared" si="54"/>
        <v>1</v>
      </c>
      <c r="P679" s="89"/>
    </row>
    <row r="680" spans="1:16">
      <c r="A680" s="2">
        <v>668</v>
      </c>
      <c r="B680" s="67" t="s">
        <v>1155</v>
      </c>
      <c r="C680" s="2" t="s">
        <v>10</v>
      </c>
      <c r="D680" s="2" t="s">
        <v>12</v>
      </c>
      <c r="E680" s="2" t="s">
        <v>1463</v>
      </c>
      <c r="F680" s="2" t="s">
        <v>1698</v>
      </c>
      <c r="G680" s="2" t="s">
        <v>13</v>
      </c>
      <c r="H680" s="65">
        <v>14300000</v>
      </c>
      <c r="I680" s="2" t="s">
        <v>2234</v>
      </c>
      <c r="J680" s="3">
        <v>46022</v>
      </c>
      <c r="K680" s="2" t="s">
        <v>24</v>
      </c>
      <c r="L680" s="3">
        <v>46022</v>
      </c>
      <c r="M680" s="2" t="s">
        <v>24</v>
      </c>
      <c r="N680" s="2" t="s">
        <v>17</v>
      </c>
      <c r="O680" s="2">
        <f t="shared" si="54"/>
        <v>1</v>
      </c>
      <c r="P680" s="89"/>
    </row>
  </sheetData>
  <autoFilter ref="A12:P680" xr:uid="{00000000-0009-0000-0000-000001000000}"/>
  <mergeCells count="1">
    <mergeCell ref="A2:P2"/>
  </mergeCells>
  <phoneticPr fontId="1" type="noConversion"/>
  <pageMargins left="0.7" right="0.7" top="0.75" bottom="0.75" header="0.3" footer="0.3"/>
  <pageSetup paperSize="9" scale="3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총괄</vt:lpstr>
      <vt:lpstr>내역</vt:lpstr>
      <vt:lpstr>내역!Print_Area</vt:lpstr>
      <vt:lpstr>총괄!Print_Area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2021-10-13T04:29:27Z</dcterms:created>
  <dcterms:modified xsi:type="dcterms:W3CDTF">2026-04-09T23:44:15Z</dcterms:modified>
</cp:coreProperties>
</file>